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rquivos_Assist.Financeiro_Wilson\Estatísticas\ESTATISTICA 2018\ESTATÍSTICAS DIVERSAS\Estatísticas_SAC_ANAC_Gov.Estado\EnvioANACmensal\"/>
    </mc:Choice>
  </mc:AlternateContent>
  <xr:revisionPtr revIDLastSave="0" documentId="13_ncr:1_{D097949D-9146-47F0-8F1B-D43F90EFFE6C}" xr6:coauthVersionLast="43" xr6:coauthVersionMax="43" xr10:uidLastSave="{00000000-0000-0000-0000-000000000000}"/>
  <bookViews>
    <workbookView xWindow="-120" yWindow="-120" windowWidth="29040" windowHeight="15840" activeTab="6" xr2:uid="{DB3E002F-3033-48B7-A4C4-157D8D17F83A}"/>
  </bookViews>
  <sheets>
    <sheet name="jun" sheetId="6" r:id="rId1"/>
    <sheet name="jul" sheetId="7" r:id="rId2"/>
    <sheet name="ago" sheetId="8" r:id="rId3"/>
    <sheet name="set" sheetId="9" r:id="rId4"/>
    <sheet name="out" sheetId="10" r:id="rId5"/>
    <sheet name="nov" sheetId="11" r:id="rId6"/>
    <sheet name="dez" sheetId="12" r:id="rId7"/>
    <sheet name="ResumoAnual" sheetId="13" r:id="rId8"/>
  </sheets>
  <definedNames>
    <definedName name="_xlnm.Print_Area" localSheetId="2">ago!$A$1:$G$45</definedName>
    <definedName name="_xlnm.Print_Area" localSheetId="6">dez!$A$1:$G$45</definedName>
    <definedName name="_xlnm.Print_Area" localSheetId="1">jul!$A$1:$G$45</definedName>
    <definedName name="_xlnm.Print_Area" localSheetId="0">jun!$A$1:$G$45</definedName>
    <definedName name="_xlnm.Print_Area" localSheetId="5">nov!$A$1:$G$45</definedName>
    <definedName name="_xlnm.Print_Area" localSheetId="4">out!$A$1:$G$45</definedName>
    <definedName name="_xlnm.Print_Area" localSheetId="7">ResumoAnual!$A$1:$G$45</definedName>
    <definedName name="_xlnm.Print_Area" localSheetId="3">set!$A$1:$G$45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12" l="1"/>
  <c r="G41" i="12"/>
  <c r="G42" i="11" l="1"/>
  <c r="G41" i="11"/>
  <c r="G42" i="10" l="1"/>
  <c r="G41" i="10"/>
  <c r="G42" i="9" l="1"/>
  <c r="G41" i="9"/>
  <c r="G42" i="8" l="1"/>
  <c r="G41" i="8"/>
  <c r="G42" i="7" l="1"/>
  <c r="G41" i="7"/>
  <c r="G42" i="6" l="1"/>
  <c r="G41" i="6"/>
  <c r="G15" i="12" l="1"/>
  <c r="G12" i="12"/>
  <c r="G10" i="12"/>
  <c r="G17" i="11" l="1"/>
  <c r="G15" i="11"/>
  <c r="G12" i="11"/>
  <c r="G10" i="11"/>
  <c r="G15" i="10" l="1"/>
  <c r="G12" i="10"/>
  <c r="G10" i="10"/>
  <c r="G15" i="9" l="1"/>
  <c r="G12" i="9"/>
  <c r="G10" i="9"/>
  <c r="G15" i="8" l="1"/>
  <c r="G12" i="8"/>
  <c r="G10" i="8"/>
  <c r="G15" i="7" l="1"/>
  <c r="G14" i="7"/>
  <c r="G12" i="7"/>
  <c r="G10" i="7"/>
  <c r="G42" i="13" l="1"/>
  <c r="G43" i="13"/>
  <c r="G44" i="13"/>
  <c r="G41" i="13"/>
  <c r="G26" i="13"/>
  <c r="G27" i="13"/>
  <c r="G28" i="13"/>
  <c r="G29" i="13"/>
  <c r="G30" i="13"/>
  <c r="G31" i="13"/>
  <c r="G32" i="13"/>
  <c r="G33" i="13"/>
  <c r="G34" i="13"/>
  <c r="G35" i="13"/>
  <c r="G25" i="13"/>
  <c r="G11" i="13"/>
  <c r="G12" i="13"/>
  <c r="G13" i="13"/>
  <c r="G14" i="13"/>
  <c r="G15" i="13"/>
  <c r="G16" i="13"/>
  <c r="G17" i="13"/>
  <c r="G18" i="13"/>
  <c r="G19" i="13"/>
  <c r="G10" i="13"/>
  <c r="G12" i="6"/>
  <c r="G15" i="6" l="1"/>
  <c r="G10" i="6" l="1"/>
  <c r="G45" i="12" l="1"/>
  <c r="G36" i="12"/>
  <c r="G20" i="12"/>
  <c r="G45" i="11"/>
  <c r="G36" i="11"/>
  <c r="G20" i="11"/>
  <c r="G45" i="10"/>
  <c r="G36" i="10"/>
  <c r="G20" i="10"/>
  <c r="G45" i="9"/>
  <c r="G36" i="9"/>
  <c r="G20" i="9"/>
  <c r="G45" i="8"/>
  <c r="G36" i="8"/>
  <c r="G20" i="8"/>
  <c r="G45" i="7"/>
  <c r="G36" i="7"/>
  <c r="G20" i="7"/>
  <c r="G45" i="6"/>
  <c r="G36" i="6"/>
  <c r="G20" i="6"/>
  <c r="G45" i="13" l="1"/>
  <c r="G36" i="13"/>
  <c r="G2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8EA5E541-4C8E-4551-9C33-A50834A8316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2B90ABCA-AC40-471E-B3B1-A81E9604ED2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1A49A007-DDEB-4B86-A6C4-8DE6CD56D26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029A44F8-DAAA-4859-A318-8F595A5D40A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2EB534E8-4CD8-4F80-A39E-B004F39CADC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CA496579-4115-4269-A01A-06086F0087B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04125B07-79EF-4FA2-ACD2-998FA50CE13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9D8C11FB-1920-4015-8F2D-4803DE121B1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32D3061F-7586-4BFD-89A5-97A79DF12E3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44B5F151-C694-41B4-8AA1-4B822F8AE38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BD9C956-DFED-4D27-B2B2-88A731AA6CE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D483068B-9CAD-4FC6-803E-137EA4507CF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709B3A94-826A-414D-9EA6-8D097770487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F0F1D011-8BC2-4E79-ADEE-494B80BC818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3A28CD7B-A972-492C-A11C-D329DF227D1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8C10AE1F-91D9-4789-8AD2-2D4265C6CD2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9B071F19-D4B1-447C-ACAF-A50BB860A36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CC71CA5-3E5F-4439-9FA8-318302FE6E3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D75ED5B5-1916-4F33-8485-B4B4DB14199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866B0052-7B0E-4C81-A402-9AED977285D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86BE2CB2-ECFD-496B-AA9D-8A48FD6B1FD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F1EA2761-4084-4432-AFC6-27B99FE1129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D3E587A7-6D62-4A9A-8FEC-6BD3E99921A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C86529C-BAF8-4E1B-9A91-0789A08DA01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1C94361A-5A34-4913-BB54-85C5221B18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30D42030-0CB1-4DD5-B8B0-187CC976C61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A948B2B0-758F-4062-8FB0-4D7EFC87CDC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BDB0C55D-E4E5-4B3F-AF29-DCB01849680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BF033471-751B-4232-A83A-762A86CC858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506A71CE-FBBE-424F-B535-0ACDED56B17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CA11DCED-120B-4FEF-8318-0803569327C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CAE0F4CB-0412-40D4-8266-747AA195D6D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1689AFDF-5FE3-418B-9AE8-E32A1DAF37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5E08DEAB-D0B5-45A6-9B10-7AC50DF2362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E03E1D0A-F9F1-4A8C-A620-E15C6E855AC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3AB3FF98-1A06-4D7E-919A-ACC815AF34F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ADD83D66-824B-44C2-AD78-1E6D53544E3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F5479FE5-759F-482B-83A3-E7D08CD175F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2F9ADAE-F084-4ECC-94AC-75234D6B332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52A1C6F1-D1A2-41F2-B284-AC09022FA71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DD5EB910-7C8C-406E-BE9E-6C4F61BCA08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7F1656BE-C8C5-47DF-9F72-8E9A1D162D7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913655BE-055E-469A-B270-71C63AFE597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922D54AF-0D94-4585-8798-1BE1A2BD40B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963E42F9-C812-44BC-A519-E55A46CE3F8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831FF0E2-6645-4121-94D7-1C715512F6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18FC586B-F8D4-4F19-AFAB-2B8A43A4CCE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6D2E0585-2FED-42AE-A713-68B7F9CB79A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3E33A7F1-598A-4EEC-B130-3B0E1AFC99A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0AE630EF-2D7B-49E2-8FB1-D5A772194D0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2" authorId="0" shapeId="0" xr:uid="{380925E4-695E-4B1F-A5A5-BCFB31161E2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1C1AA12-8FE3-4E16-8F19-B0AD822968C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9C7E56C3-1CD6-453C-A12C-26DEAF16251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8285A301-FB35-40F8-B003-B33F3F45738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4BAD463E-BE98-4398-98C5-EE794B67F30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0F99B3AB-C3D6-4622-962E-B7781507D2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sharedStrings.xml><?xml version="1.0" encoding="utf-8"?>
<sst xmlns="http://schemas.openxmlformats.org/spreadsheetml/2006/main" count="488" uniqueCount="34">
  <si>
    <t>RESUMO DE MOVIMENTAÇÃO AEROPORTUÁRIA</t>
  </si>
  <si>
    <t>MOVIMENTAÇÃO DE PASSAGEIROS</t>
  </si>
  <si>
    <t>(UNIDADE DE PASSAGEIROS)</t>
  </si>
  <si>
    <t>Especificação</t>
  </si>
  <si>
    <t>Quantidade</t>
  </si>
  <si>
    <t>Aeronaves do Grupo I - Regulares</t>
  </si>
  <si>
    <t>Embarcados</t>
  </si>
  <si>
    <t>Desembarcados</t>
  </si>
  <si>
    <t>Voo Doméstico</t>
  </si>
  <si>
    <t>Aeronaves do Grupo II</t>
  </si>
  <si>
    <t>Embarcados + Desembarcados</t>
  </si>
  <si>
    <t>TOTAL</t>
  </si>
  <si>
    <t>MOVIMENTAÇÃO DE AERONAVES</t>
  </si>
  <si>
    <t>(POUSOS + DECOLAGENS)</t>
  </si>
  <si>
    <t>Aeronaves de passageiros</t>
  </si>
  <si>
    <t>Aeronaves de carga</t>
  </si>
  <si>
    <t>Aeronaves militares</t>
  </si>
  <si>
    <t>MOVIMENTAÇÃO DE CARGA (Kg)</t>
  </si>
  <si>
    <t>(Incluir Encomendas Courier e Mala Postal)</t>
  </si>
  <si>
    <t>Embarcada</t>
  </si>
  <si>
    <t>Desembarcada</t>
  </si>
  <si>
    <t>Voo Internacional</t>
  </si>
  <si>
    <t>Aeronaves do Grupo I - Não Regulares</t>
  </si>
  <si>
    <r>
      <rPr>
        <b/>
        <sz val="10"/>
        <color theme="1"/>
        <rFont val="Times New Roman"/>
        <family val="1"/>
      </rPr>
      <t>Aeroporto:</t>
    </r>
    <r>
      <rPr>
        <sz val="10"/>
        <color theme="1"/>
        <rFont val="Times New Roman"/>
        <family val="1"/>
      </rPr>
      <t xml:space="preserve"> Aeroporto de Porto Seguro - SBPS</t>
    </r>
  </si>
  <si>
    <r>
      <rPr>
        <b/>
        <sz val="10"/>
        <color theme="1"/>
        <rFont val="Times New Roman"/>
        <family val="1"/>
      </rPr>
      <t>Responsável pela informação:</t>
    </r>
    <r>
      <rPr>
        <sz val="10"/>
        <color theme="1"/>
        <rFont val="Times New Roman"/>
        <family val="1"/>
      </rPr>
      <t xml:space="preserve"> Carlos Roberto Reis Rebouças</t>
    </r>
  </si>
  <si>
    <r>
      <rPr>
        <b/>
        <sz val="10"/>
        <color theme="1"/>
        <rFont val="Times New Roman"/>
        <family val="1"/>
      </rPr>
      <t>Telefone:</t>
    </r>
    <r>
      <rPr>
        <sz val="10"/>
        <color theme="1"/>
        <rFont val="Times New Roman"/>
        <family val="1"/>
      </rPr>
      <t xml:space="preserve"> (73) 3288-3113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</si>
  <si>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Ano 2019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</si>
  <si>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06/2018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</si>
  <si>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07/2018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</si>
  <si>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08/2018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</si>
  <si>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09/2018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</si>
  <si>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10/2018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</si>
  <si>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11/2018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</si>
  <si>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12/2018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</si>
</sst>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8D070EC-4388-44A2-9C49-39B023DCFF70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D19BBB4-BA79-4156-A21C-FF8FF0D89F69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976434A-DFB2-45B6-BD79-04A8346AF0B8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5A12E76-4C65-40A0-AD0B-AC15A5EC4DA8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496C6C6-8CD7-4C1F-B67F-43C94258E7FB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C26DB7E-F36D-4282-8D2C-8142712AC336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F0A6947-5E16-4F15-821A-002943FFF1FD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F875F7C-0506-4809-A438-B5C7BCA4A61B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ABFACDAA-7089-45B4-BC1D-581126532B91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91BA97E-A172-446B-8738-6D166F0D313A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A252840-660E-4206-A384-013EC41BB7D5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911BA24-A556-463F-8513-C2AAE7C436EA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3E24052-B1C5-4475-99A3-A72815521950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5B7256C-7E26-4C34-87A7-8508D95CC8C3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0A6BD8D-2B18-4BCB-8EF1-FF2C5FFBFA5B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0DE0EA8-0EFA-4676-8F7D-B7ADB67F7CB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8C52-EA85-4CED-A4C7-BC545A48994B}">
  <dimension ref="A1:G45"/>
  <sheetViews>
    <sheetView showGridLines="0" view="pageBreakPreview" topLeftCell="A28" zoomScaleNormal="100" zoomScaleSheetLayoutView="100" workbookViewId="0">
      <selection activeCell="L44" sqref="L44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20.100000000000001" customHeight="1" x14ac:dyDescent="0.25"/>
    <row r="3" spans="1:7" ht="20.100000000000001" customHeight="1" x14ac:dyDescent="0.25">
      <c r="A3" s="14" t="s">
        <v>23</v>
      </c>
      <c r="B3" s="14"/>
      <c r="C3" s="14"/>
      <c r="D3" s="14"/>
      <c r="E3" s="14"/>
      <c r="F3" s="14"/>
      <c r="G3" s="14"/>
    </row>
    <row r="4" spans="1:7" ht="20.100000000000001" customHeight="1" x14ac:dyDescent="0.25">
      <c r="A4" s="14" t="s">
        <v>27</v>
      </c>
      <c r="B4" s="14"/>
      <c r="C4" s="14"/>
      <c r="D4" s="14"/>
      <c r="E4" s="14"/>
      <c r="F4" s="14"/>
      <c r="G4" s="14"/>
    </row>
    <row r="5" spans="1:7" ht="20.100000000000001" customHeight="1" x14ac:dyDescent="0.25">
      <c r="A5" s="15" t="s">
        <v>24</v>
      </c>
      <c r="B5" s="15"/>
      <c r="C5" s="15"/>
      <c r="D5" s="15"/>
      <c r="E5" s="15"/>
      <c r="F5" s="16" t="s">
        <v>25</v>
      </c>
      <c r="G5" s="16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0" t="s">
        <v>1</v>
      </c>
      <c r="B7" s="11"/>
      <c r="C7" s="11"/>
      <c r="D7" s="11"/>
      <c r="E7" s="11"/>
      <c r="F7" s="11"/>
      <c r="G7" s="12"/>
    </row>
    <row r="8" spans="1:7" ht="20.100000000000001" customHeight="1" x14ac:dyDescent="0.25">
      <c r="A8" s="17" t="s">
        <v>2</v>
      </c>
      <c r="B8" s="18"/>
      <c r="C8" s="18"/>
      <c r="D8" s="18"/>
      <c r="E8" s="18"/>
      <c r="F8" s="18"/>
      <c r="G8" s="19"/>
    </row>
    <row r="9" spans="1:7" ht="20.100000000000001" customHeight="1" x14ac:dyDescent="0.25">
      <c r="A9" s="20" t="s">
        <v>3</v>
      </c>
      <c r="B9" s="20"/>
      <c r="C9" s="20"/>
      <c r="D9" s="20"/>
      <c r="E9" s="20"/>
      <c r="F9" s="20"/>
      <c r="G9" s="7" t="s">
        <v>4</v>
      </c>
    </row>
    <row r="10" spans="1:7" ht="20.100000000000001" customHeight="1" x14ac:dyDescent="0.25">
      <c r="A10" s="21" t="s">
        <v>8</v>
      </c>
      <c r="B10" s="21"/>
      <c r="C10" s="21" t="s">
        <v>5</v>
      </c>
      <c r="D10" s="21"/>
      <c r="E10" s="21" t="s">
        <v>6</v>
      </c>
      <c r="F10" s="21"/>
      <c r="G10" s="9">
        <f>37561+(372+326+251)</f>
        <v>38510</v>
      </c>
    </row>
    <row r="11" spans="1:7" ht="20.100000000000001" customHeight="1" x14ac:dyDescent="0.25">
      <c r="A11" s="21"/>
      <c r="B11" s="21"/>
      <c r="C11" s="21"/>
      <c r="D11" s="21"/>
      <c r="E11" s="21" t="s">
        <v>7</v>
      </c>
      <c r="F11" s="21"/>
      <c r="G11" s="9">
        <v>38805</v>
      </c>
    </row>
    <row r="12" spans="1:7" ht="20.100000000000001" customHeight="1" x14ac:dyDescent="0.25">
      <c r="A12" s="21"/>
      <c r="B12" s="21"/>
      <c r="C12" s="21" t="s">
        <v>22</v>
      </c>
      <c r="D12" s="21"/>
      <c r="E12" s="21" t="s">
        <v>6</v>
      </c>
      <c r="F12" s="21"/>
      <c r="G12" s="9">
        <f>7860+1133+203</f>
        <v>9196</v>
      </c>
    </row>
    <row r="13" spans="1:7" ht="20.100000000000001" customHeight="1" x14ac:dyDescent="0.25">
      <c r="A13" s="21"/>
      <c r="B13" s="21"/>
      <c r="C13" s="21"/>
      <c r="D13" s="21"/>
      <c r="E13" s="21" t="s">
        <v>7</v>
      </c>
      <c r="F13" s="21"/>
      <c r="G13" s="9">
        <v>12625</v>
      </c>
    </row>
    <row r="14" spans="1:7" ht="20.100000000000001" customHeight="1" x14ac:dyDescent="0.25">
      <c r="A14" s="21"/>
      <c r="B14" s="21"/>
      <c r="C14" s="21" t="s">
        <v>9</v>
      </c>
      <c r="D14" s="21"/>
      <c r="E14" s="21" t="s">
        <v>10</v>
      </c>
      <c r="F14" s="21"/>
      <c r="G14" s="9">
        <v>2</v>
      </c>
    </row>
    <row r="15" spans="1:7" ht="20.100000000000001" customHeight="1" x14ac:dyDescent="0.25">
      <c r="A15" s="21" t="s">
        <v>21</v>
      </c>
      <c r="B15" s="21"/>
      <c r="C15" s="21" t="s">
        <v>5</v>
      </c>
      <c r="D15" s="21"/>
      <c r="E15" s="21" t="s">
        <v>6</v>
      </c>
      <c r="F15" s="21"/>
      <c r="G15" s="9">
        <f>373+8</f>
        <v>381</v>
      </c>
    </row>
    <row r="16" spans="1:7" ht="20.100000000000001" customHeight="1" x14ac:dyDescent="0.25">
      <c r="A16" s="21"/>
      <c r="B16" s="21"/>
      <c r="C16" s="21"/>
      <c r="D16" s="21"/>
      <c r="E16" s="21" t="s">
        <v>7</v>
      </c>
      <c r="F16" s="21"/>
      <c r="G16" s="9">
        <v>260</v>
      </c>
    </row>
    <row r="17" spans="1:7" ht="20.100000000000001" customHeight="1" x14ac:dyDescent="0.25">
      <c r="A17" s="21"/>
      <c r="B17" s="21"/>
      <c r="C17" s="21" t="s">
        <v>22</v>
      </c>
      <c r="D17" s="21"/>
      <c r="E17" s="21" t="s">
        <v>6</v>
      </c>
      <c r="F17" s="21"/>
      <c r="G17" s="9">
        <v>0</v>
      </c>
    </row>
    <row r="18" spans="1:7" ht="20.100000000000001" customHeight="1" x14ac:dyDescent="0.25">
      <c r="A18" s="21"/>
      <c r="B18" s="21"/>
      <c r="C18" s="21"/>
      <c r="D18" s="21"/>
      <c r="E18" s="21" t="s">
        <v>7</v>
      </c>
      <c r="F18" s="21"/>
      <c r="G18" s="9">
        <v>0</v>
      </c>
    </row>
    <row r="19" spans="1:7" ht="20.100000000000001" customHeight="1" x14ac:dyDescent="0.25">
      <c r="A19" s="21"/>
      <c r="B19" s="21"/>
      <c r="C19" s="21" t="s">
        <v>9</v>
      </c>
      <c r="D19" s="21"/>
      <c r="E19" s="21" t="s">
        <v>10</v>
      </c>
      <c r="F19" s="21"/>
      <c r="G19" s="9">
        <v>0</v>
      </c>
    </row>
    <row r="20" spans="1:7" s="4" customFormat="1" ht="20.100000000000001" customHeight="1" x14ac:dyDescent="0.25">
      <c r="A20" s="20" t="s">
        <v>11</v>
      </c>
      <c r="B20" s="20"/>
      <c r="C20" s="20"/>
      <c r="D20" s="20"/>
      <c r="E20" s="20"/>
      <c r="F20" s="20"/>
      <c r="G20" s="8">
        <f>SUM(G10:G19)</f>
        <v>99779</v>
      </c>
    </row>
    <row r="21" spans="1:7" ht="20.100000000000001" customHeight="1" x14ac:dyDescent="0.25">
      <c r="A21" s="2"/>
      <c r="B21" s="2"/>
      <c r="C21" s="2"/>
      <c r="D21" s="22"/>
      <c r="E21" s="22"/>
      <c r="F21" s="22"/>
      <c r="G21" s="22"/>
    </row>
    <row r="22" spans="1:7" ht="20.100000000000001" customHeight="1" x14ac:dyDescent="0.25">
      <c r="A22" s="10" t="s">
        <v>12</v>
      </c>
      <c r="B22" s="11"/>
      <c r="C22" s="11"/>
      <c r="D22" s="11"/>
      <c r="E22" s="11"/>
      <c r="F22" s="11"/>
      <c r="G22" s="12"/>
    </row>
    <row r="23" spans="1:7" ht="20.100000000000001" customHeight="1" x14ac:dyDescent="0.25">
      <c r="A23" s="23" t="s">
        <v>13</v>
      </c>
      <c r="B23" s="24"/>
      <c r="C23" s="24"/>
      <c r="D23" s="24"/>
      <c r="E23" s="24"/>
      <c r="F23" s="24"/>
      <c r="G23" s="25"/>
    </row>
    <row r="24" spans="1:7" ht="20.100000000000001" customHeight="1" x14ac:dyDescent="0.25">
      <c r="A24" s="20" t="s">
        <v>3</v>
      </c>
      <c r="B24" s="20"/>
      <c r="C24" s="20"/>
      <c r="D24" s="20"/>
      <c r="E24" s="20"/>
      <c r="F24" s="20"/>
      <c r="G24" s="7" t="s">
        <v>4</v>
      </c>
    </row>
    <row r="25" spans="1:7" ht="20.100000000000001" customHeight="1" x14ac:dyDescent="0.25">
      <c r="A25" s="21" t="s">
        <v>8</v>
      </c>
      <c r="B25" s="21"/>
      <c r="C25" s="21" t="s">
        <v>5</v>
      </c>
      <c r="D25" s="21"/>
      <c r="E25" s="21" t="s">
        <v>14</v>
      </c>
      <c r="F25" s="21"/>
      <c r="G25" s="9">
        <v>640</v>
      </c>
    </row>
    <row r="26" spans="1:7" ht="20.100000000000001" customHeight="1" x14ac:dyDescent="0.25">
      <c r="A26" s="21"/>
      <c r="B26" s="21"/>
      <c r="C26" s="21"/>
      <c r="D26" s="21"/>
      <c r="E26" s="21" t="s">
        <v>15</v>
      </c>
      <c r="F26" s="21"/>
      <c r="G26" s="9">
        <v>0</v>
      </c>
    </row>
    <row r="27" spans="1:7" ht="20.100000000000001" customHeight="1" x14ac:dyDescent="0.25">
      <c r="A27" s="21"/>
      <c r="B27" s="21"/>
      <c r="C27" s="21" t="s">
        <v>22</v>
      </c>
      <c r="D27" s="21"/>
      <c r="E27" s="21" t="s">
        <v>14</v>
      </c>
      <c r="F27" s="21"/>
      <c r="G27" s="9">
        <v>174</v>
      </c>
    </row>
    <row r="28" spans="1:7" ht="20.100000000000001" customHeight="1" x14ac:dyDescent="0.25">
      <c r="A28" s="21"/>
      <c r="B28" s="21"/>
      <c r="C28" s="21"/>
      <c r="D28" s="21"/>
      <c r="E28" s="21" t="s">
        <v>15</v>
      </c>
      <c r="F28" s="21"/>
      <c r="G28" s="9">
        <v>0</v>
      </c>
    </row>
    <row r="29" spans="1:7" ht="20.100000000000001" customHeight="1" x14ac:dyDescent="0.25">
      <c r="A29" s="21"/>
      <c r="B29" s="21"/>
      <c r="C29" s="21" t="s">
        <v>9</v>
      </c>
      <c r="D29" s="21"/>
      <c r="E29" s="21"/>
      <c r="F29" s="21"/>
      <c r="G29" s="9">
        <v>150</v>
      </c>
    </row>
    <row r="30" spans="1:7" ht="20.100000000000001" customHeight="1" x14ac:dyDescent="0.25">
      <c r="A30" s="21" t="s">
        <v>21</v>
      </c>
      <c r="B30" s="21"/>
      <c r="C30" s="21" t="s">
        <v>5</v>
      </c>
      <c r="D30" s="21"/>
      <c r="E30" s="21" t="s">
        <v>14</v>
      </c>
      <c r="F30" s="21"/>
      <c r="G30" s="9">
        <v>8</v>
      </c>
    </row>
    <row r="31" spans="1:7" ht="20.100000000000001" customHeight="1" x14ac:dyDescent="0.25">
      <c r="A31" s="21"/>
      <c r="B31" s="21"/>
      <c r="C31" s="21"/>
      <c r="D31" s="21"/>
      <c r="E31" s="21" t="s">
        <v>15</v>
      </c>
      <c r="F31" s="21"/>
      <c r="G31" s="9">
        <v>0</v>
      </c>
    </row>
    <row r="32" spans="1:7" ht="20.100000000000001" customHeight="1" x14ac:dyDescent="0.25">
      <c r="A32" s="21"/>
      <c r="B32" s="21"/>
      <c r="C32" s="26" t="s">
        <v>22</v>
      </c>
      <c r="D32" s="27"/>
      <c r="E32" s="21" t="s">
        <v>14</v>
      </c>
      <c r="F32" s="21"/>
      <c r="G32" s="9">
        <v>0</v>
      </c>
    </row>
    <row r="33" spans="1:7" ht="20.100000000000001" customHeight="1" x14ac:dyDescent="0.25">
      <c r="A33" s="21"/>
      <c r="B33" s="21"/>
      <c r="C33" s="28"/>
      <c r="D33" s="29"/>
      <c r="E33" s="21" t="s">
        <v>15</v>
      </c>
      <c r="F33" s="21"/>
      <c r="G33" s="9">
        <v>0</v>
      </c>
    </row>
    <row r="34" spans="1:7" ht="20.100000000000001" customHeight="1" x14ac:dyDescent="0.25">
      <c r="A34" s="21"/>
      <c r="B34" s="21"/>
      <c r="C34" s="21" t="s">
        <v>9</v>
      </c>
      <c r="D34" s="21"/>
      <c r="E34" s="21"/>
      <c r="F34" s="21"/>
      <c r="G34" s="9">
        <v>0</v>
      </c>
    </row>
    <row r="35" spans="1:7" ht="20.100000000000001" customHeight="1" x14ac:dyDescent="0.25">
      <c r="A35" s="21" t="s">
        <v>16</v>
      </c>
      <c r="B35" s="21"/>
      <c r="C35" s="21"/>
      <c r="D35" s="21"/>
      <c r="E35" s="21"/>
      <c r="F35" s="21"/>
      <c r="G35" s="9">
        <v>18</v>
      </c>
    </row>
    <row r="36" spans="1:7" s="4" customFormat="1" ht="20.100000000000001" customHeight="1" x14ac:dyDescent="0.25">
      <c r="A36" s="20" t="s">
        <v>11</v>
      </c>
      <c r="B36" s="20"/>
      <c r="C36" s="20"/>
      <c r="D36" s="20"/>
      <c r="E36" s="20"/>
      <c r="F36" s="20"/>
      <c r="G36" s="8">
        <f>SUM(G25:G35)</f>
        <v>990</v>
      </c>
    </row>
    <row r="37" spans="1:7" ht="20.100000000000001" customHeight="1" x14ac:dyDescent="0.25">
      <c r="A37" s="3"/>
      <c r="B37" s="3"/>
      <c r="C37" s="3"/>
      <c r="D37" s="30"/>
      <c r="E37" s="30"/>
      <c r="F37" s="30"/>
      <c r="G37" s="30"/>
    </row>
    <row r="38" spans="1:7" ht="20.100000000000001" customHeight="1" x14ac:dyDescent="0.25">
      <c r="A38" s="10" t="s">
        <v>17</v>
      </c>
      <c r="B38" s="11"/>
      <c r="C38" s="11"/>
      <c r="D38" s="11"/>
      <c r="E38" s="11"/>
      <c r="F38" s="11"/>
      <c r="G38" s="12"/>
    </row>
    <row r="39" spans="1:7" ht="20.100000000000001" customHeight="1" x14ac:dyDescent="0.25">
      <c r="A39" s="23" t="s">
        <v>18</v>
      </c>
      <c r="B39" s="24"/>
      <c r="C39" s="24"/>
      <c r="D39" s="24"/>
      <c r="E39" s="24"/>
      <c r="F39" s="24"/>
      <c r="G39" s="25"/>
    </row>
    <row r="40" spans="1:7" ht="20.100000000000001" customHeight="1" x14ac:dyDescent="0.25">
      <c r="A40" s="20" t="s">
        <v>3</v>
      </c>
      <c r="B40" s="20"/>
      <c r="C40" s="20"/>
      <c r="D40" s="20"/>
      <c r="E40" s="20"/>
      <c r="F40" s="20"/>
      <c r="G40" s="7" t="s">
        <v>4</v>
      </c>
    </row>
    <row r="41" spans="1:7" ht="20.100000000000001" customHeight="1" x14ac:dyDescent="0.25">
      <c r="A41" s="21" t="s">
        <v>8</v>
      </c>
      <c r="B41" s="21"/>
      <c r="C41" s="21"/>
      <c r="D41" s="21" t="s">
        <v>19</v>
      </c>
      <c r="E41" s="21"/>
      <c r="F41" s="21"/>
      <c r="G41" s="9">
        <f>1449.7+12533+0</f>
        <v>13982.7</v>
      </c>
    </row>
    <row r="42" spans="1:7" ht="20.100000000000001" customHeight="1" x14ac:dyDescent="0.25">
      <c r="A42" s="21"/>
      <c r="B42" s="21"/>
      <c r="C42" s="21"/>
      <c r="D42" s="21" t="s">
        <v>20</v>
      </c>
      <c r="E42" s="21"/>
      <c r="F42" s="21"/>
      <c r="G42" s="9">
        <f>7807.95+3287+1436</f>
        <v>12530.95</v>
      </c>
    </row>
    <row r="43" spans="1:7" ht="20.100000000000001" customHeight="1" x14ac:dyDescent="0.25">
      <c r="A43" s="21" t="s">
        <v>21</v>
      </c>
      <c r="B43" s="21"/>
      <c r="C43" s="21"/>
      <c r="D43" s="21" t="s">
        <v>19</v>
      </c>
      <c r="E43" s="21"/>
      <c r="F43" s="21"/>
      <c r="G43" s="9">
        <v>0</v>
      </c>
    </row>
    <row r="44" spans="1:7" ht="20.100000000000001" customHeight="1" x14ac:dyDescent="0.25">
      <c r="A44" s="21"/>
      <c r="B44" s="21"/>
      <c r="C44" s="21"/>
      <c r="D44" s="21" t="s">
        <v>20</v>
      </c>
      <c r="E44" s="21"/>
      <c r="F44" s="21"/>
      <c r="G44" s="9">
        <v>0</v>
      </c>
    </row>
    <row r="45" spans="1:7" s="4" customFormat="1" ht="20.100000000000001" customHeight="1" x14ac:dyDescent="0.25">
      <c r="A45" s="20" t="s">
        <v>11</v>
      </c>
      <c r="B45" s="20"/>
      <c r="C45" s="20"/>
      <c r="D45" s="20"/>
      <c r="E45" s="20"/>
      <c r="F45" s="20"/>
      <c r="G45" s="8">
        <f>SUM(G41:G44)</f>
        <v>26513.65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9DDB2-4C78-4714-803C-95FF433A2DC4}">
  <dimension ref="A1:G45"/>
  <sheetViews>
    <sheetView showGridLines="0" view="pageBreakPreview" topLeftCell="A28" zoomScaleNormal="100" zoomScaleSheetLayoutView="100" workbookViewId="0">
      <selection activeCell="J41" sqref="J41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20.100000000000001" customHeight="1" x14ac:dyDescent="0.25"/>
    <row r="3" spans="1:7" ht="20.100000000000001" customHeight="1" x14ac:dyDescent="0.25">
      <c r="A3" s="14" t="s">
        <v>23</v>
      </c>
      <c r="B3" s="14"/>
      <c r="C3" s="14"/>
      <c r="D3" s="14"/>
      <c r="E3" s="14"/>
      <c r="F3" s="14"/>
      <c r="G3" s="14"/>
    </row>
    <row r="4" spans="1:7" ht="20.100000000000001" customHeight="1" x14ac:dyDescent="0.25">
      <c r="A4" s="14" t="s">
        <v>28</v>
      </c>
      <c r="B4" s="14"/>
      <c r="C4" s="14"/>
      <c r="D4" s="14"/>
      <c r="E4" s="14"/>
      <c r="F4" s="14"/>
      <c r="G4" s="14"/>
    </row>
    <row r="5" spans="1:7" ht="20.100000000000001" customHeight="1" x14ac:dyDescent="0.25">
      <c r="A5" s="15" t="s">
        <v>24</v>
      </c>
      <c r="B5" s="15"/>
      <c r="C5" s="15"/>
      <c r="D5" s="15"/>
      <c r="E5" s="15"/>
      <c r="F5" s="16" t="s">
        <v>25</v>
      </c>
      <c r="G5" s="16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0" t="s">
        <v>1</v>
      </c>
      <c r="B7" s="11"/>
      <c r="C7" s="11"/>
      <c r="D7" s="11"/>
      <c r="E7" s="11"/>
      <c r="F7" s="11"/>
      <c r="G7" s="12"/>
    </row>
    <row r="8" spans="1:7" ht="20.100000000000001" customHeight="1" x14ac:dyDescent="0.25">
      <c r="A8" s="17" t="s">
        <v>2</v>
      </c>
      <c r="B8" s="18"/>
      <c r="C8" s="18"/>
      <c r="D8" s="18"/>
      <c r="E8" s="18"/>
      <c r="F8" s="18"/>
      <c r="G8" s="19"/>
    </row>
    <row r="9" spans="1:7" ht="20.100000000000001" customHeight="1" x14ac:dyDescent="0.25">
      <c r="A9" s="20" t="s">
        <v>3</v>
      </c>
      <c r="B9" s="20"/>
      <c r="C9" s="20"/>
      <c r="D9" s="20"/>
      <c r="E9" s="20"/>
      <c r="F9" s="20"/>
      <c r="G9" s="7" t="s">
        <v>4</v>
      </c>
    </row>
    <row r="10" spans="1:7" ht="20.100000000000001" customHeight="1" x14ac:dyDescent="0.25">
      <c r="A10" s="21" t="s">
        <v>8</v>
      </c>
      <c r="B10" s="21"/>
      <c r="C10" s="21" t="s">
        <v>5</v>
      </c>
      <c r="D10" s="21"/>
      <c r="E10" s="21" t="s">
        <v>6</v>
      </c>
      <c r="F10" s="21"/>
      <c r="G10" s="9">
        <f>55359+302+414+274</f>
        <v>56349</v>
      </c>
    </row>
    <row r="11" spans="1:7" ht="20.100000000000001" customHeight="1" x14ac:dyDescent="0.25">
      <c r="A11" s="21"/>
      <c r="B11" s="21"/>
      <c r="C11" s="21"/>
      <c r="D11" s="21"/>
      <c r="E11" s="21" t="s">
        <v>7</v>
      </c>
      <c r="F11" s="21"/>
      <c r="G11" s="9">
        <v>56699</v>
      </c>
    </row>
    <row r="12" spans="1:7" ht="20.100000000000001" customHeight="1" x14ac:dyDescent="0.25">
      <c r="A12" s="21"/>
      <c r="B12" s="21"/>
      <c r="C12" s="21" t="s">
        <v>22</v>
      </c>
      <c r="D12" s="21"/>
      <c r="E12" s="21" t="s">
        <v>6</v>
      </c>
      <c r="F12" s="21"/>
      <c r="G12" s="9">
        <f>36607+346</f>
        <v>36953</v>
      </c>
    </row>
    <row r="13" spans="1:7" ht="20.100000000000001" customHeight="1" x14ac:dyDescent="0.25">
      <c r="A13" s="21"/>
      <c r="B13" s="21"/>
      <c r="C13" s="21"/>
      <c r="D13" s="21"/>
      <c r="E13" s="21" t="s">
        <v>7</v>
      </c>
      <c r="F13" s="21"/>
      <c r="G13" s="9">
        <v>35711</v>
      </c>
    </row>
    <row r="14" spans="1:7" ht="20.100000000000001" customHeight="1" x14ac:dyDescent="0.25">
      <c r="A14" s="21"/>
      <c r="B14" s="21"/>
      <c r="C14" s="21" t="s">
        <v>9</v>
      </c>
      <c r="D14" s="21"/>
      <c r="E14" s="21" t="s">
        <v>10</v>
      </c>
      <c r="F14" s="21"/>
      <c r="G14" s="9">
        <f>32+56</f>
        <v>88</v>
      </c>
    </row>
    <row r="15" spans="1:7" ht="20.100000000000001" customHeight="1" x14ac:dyDescent="0.25">
      <c r="A15" s="21" t="s">
        <v>21</v>
      </c>
      <c r="B15" s="21"/>
      <c r="C15" s="21" t="s">
        <v>5</v>
      </c>
      <c r="D15" s="21"/>
      <c r="E15" s="21" t="s">
        <v>6</v>
      </c>
      <c r="F15" s="21"/>
      <c r="G15" s="9">
        <f>974+16</f>
        <v>990</v>
      </c>
    </row>
    <row r="16" spans="1:7" ht="20.100000000000001" customHeight="1" x14ac:dyDescent="0.25">
      <c r="A16" s="21"/>
      <c r="B16" s="21"/>
      <c r="C16" s="21"/>
      <c r="D16" s="21"/>
      <c r="E16" s="21" t="s">
        <v>7</v>
      </c>
      <c r="F16" s="21"/>
      <c r="G16" s="9">
        <v>1303</v>
      </c>
    </row>
    <row r="17" spans="1:7" ht="20.100000000000001" customHeight="1" x14ac:dyDescent="0.25">
      <c r="A17" s="21"/>
      <c r="B17" s="21"/>
      <c r="C17" s="21" t="s">
        <v>22</v>
      </c>
      <c r="D17" s="21"/>
      <c r="E17" s="21" t="s">
        <v>6</v>
      </c>
      <c r="F17" s="21"/>
      <c r="G17" s="9">
        <v>0</v>
      </c>
    </row>
    <row r="18" spans="1:7" ht="20.100000000000001" customHeight="1" x14ac:dyDescent="0.25">
      <c r="A18" s="21"/>
      <c r="B18" s="21"/>
      <c r="C18" s="21"/>
      <c r="D18" s="21"/>
      <c r="E18" s="21" t="s">
        <v>7</v>
      </c>
      <c r="F18" s="21"/>
      <c r="G18" s="9">
        <v>0</v>
      </c>
    </row>
    <row r="19" spans="1:7" ht="20.100000000000001" customHeight="1" x14ac:dyDescent="0.25">
      <c r="A19" s="21"/>
      <c r="B19" s="21"/>
      <c r="C19" s="21" t="s">
        <v>9</v>
      </c>
      <c r="D19" s="21"/>
      <c r="E19" s="21" t="s">
        <v>10</v>
      </c>
      <c r="F19" s="21"/>
      <c r="G19" s="9">
        <v>0</v>
      </c>
    </row>
    <row r="20" spans="1:7" s="4" customFormat="1" ht="20.100000000000001" customHeight="1" x14ac:dyDescent="0.25">
      <c r="A20" s="20" t="s">
        <v>11</v>
      </c>
      <c r="B20" s="20"/>
      <c r="C20" s="20"/>
      <c r="D20" s="20"/>
      <c r="E20" s="20"/>
      <c r="F20" s="20"/>
      <c r="G20" s="8">
        <f>SUM(G10:G19)</f>
        <v>188093</v>
      </c>
    </row>
    <row r="21" spans="1:7" ht="20.100000000000001" customHeight="1" x14ac:dyDescent="0.25">
      <c r="A21" s="2"/>
      <c r="B21" s="2"/>
      <c r="C21" s="2"/>
      <c r="D21" s="22"/>
      <c r="E21" s="22"/>
      <c r="F21" s="22"/>
      <c r="G21" s="22"/>
    </row>
    <row r="22" spans="1:7" ht="20.100000000000001" customHeight="1" x14ac:dyDescent="0.25">
      <c r="A22" s="10" t="s">
        <v>12</v>
      </c>
      <c r="B22" s="11"/>
      <c r="C22" s="11"/>
      <c r="D22" s="11"/>
      <c r="E22" s="11"/>
      <c r="F22" s="11"/>
      <c r="G22" s="12"/>
    </row>
    <row r="23" spans="1:7" ht="20.100000000000001" customHeight="1" x14ac:dyDescent="0.25">
      <c r="A23" s="23" t="s">
        <v>13</v>
      </c>
      <c r="B23" s="24"/>
      <c r="C23" s="24"/>
      <c r="D23" s="24"/>
      <c r="E23" s="24"/>
      <c r="F23" s="24"/>
      <c r="G23" s="25"/>
    </row>
    <row r="24" spans="1:7" ht="20.100000000000001" customHeight="1" x14ac:dyDescent="0.25">
      <c r="A24" s="20" t="s">
        <v>3</v>
      </c>
      <c r="B24" s="20"/>
      <c r="C24" s="20"/>
      <c r="D24" s="20"/>
      <c r="E24" s="20"/>
      <c r="F24" s="20"/>
      <c r="G24" s="7" t="s">
        <v>4</v>
      </c>
    </row>
    <row r="25" spans="1:7" ht="20.100000000000001" customHeight="1" x14ac:dyDescent="0.25">
      <c r="A25" s="21" t="s">
        <v>8</v>
      </c>
      <c r="B25" s="21"/>
      <c r="C25" s="21" t="s">
        <v>5</v>
      </c>
      <c r="D25" s="21"/>
      <c r="E25" s="21" t="s">
        <v>14</v>
      </c>
      <c r="F25" s="21"/>
      <c r="G25" s="9">
        <v>814</v>
      </c>
    </row>
    <row r="26" spans="1:7" ht="20.100000000000001" customHeight="1" x14ac:dyDescent="0.25">
      <c r="A26" s="21"/>
      <c r="B26" s="21"/>
      <c r="C26" s="21"/>
      <c r="D26" s="21"/>
      <c r="E26" s="21" t="s">
        <v>15</v>
      </c>
      <c r="F26" s="21"/>
      <c r="G26" s="9">
        <v>0</v>
      </c>
    </row>
    <row r="27" spans="1:7" ht="20.100000000000001" customHeight="1" x14ac:dyDescent="0.25">
      <c r="A27" s="21"/>
      <c r="B27" s="21"/>
      <c r="C27" s="21" t="s">
        <v>22</v>
      </c>
      <c r="D27" s="21"/>
      <c r="E27" s="21" t="s">
        <v>14</v>
      </c>
      <c r="F27" s="21"/>
      <c r="G27" s="9">
        <v>550</v>
      </c>
    </row>
    <row r="28" spans="1:7" ht="20.100000000000001" customHeight="1" x14ac:dyDescent="0.25">
      <c r="A28" s="21"/>
      <c r="B28" s="21"/>
      <c r="C28" s="21"/>
      <c r="D28" s="21"/>
      <c r="E28" s="21" t="s">
        <v>15</v>
      </c>
      <c r="F28" s="21"/>
      <c r="G28" s="9">
        <v>0</v>
      </c>
    </row>
    <row r="29" spans="1:7" ht="20.100000000000001" customHeight="1" x14ac:dyDescent="0.25">
      <c r="A29" s="21"/>
      <c r="B29" s="21"/>
      <c r="C29" s="21" t="s">
        <v>9</v>
      </c>
      <c r="D29" s="21"/>
      <c r="E29" s="21"/>
      <c r="F29" s="21"/>
      <c r="G29" s="9">
        <v>212</v>
      </c>
    </row>
    <row r="30" spans="1:7" ht="20.100000000000001" customHeight="1" x14ac:dyDescent="0.25">
      <c r="A30" s="21" t="s">
        <v>21</v>
      </c>
      <c r="B30" s="21"/>
      <c r="C30" s="21" t="s">
        <v>5</v>
      </c>
      <c r="D30" s="21"/>
      <c r="E30" s="21" t="s">
        <v>14</v>
      </c>
      <c r="F30" s="21"/>
      <c r="G30" s="9">
        <v>24</v>
      </c>
    </row>
    <row r="31" spans="1:7" ht="20.100000000000001" customHeight="1" x14ac:dyDescent="0.25">
      <c r="A31" s="21"/>
      <c r="B31" s="21"/>
      <c r="C31" s="21"/>
      <c r="D31" s="21"/>
      <c r="E31" s="21" t="s">
        <v>15</v>
      </c>
      <c r="F31" s="21"/>
      <c r="G31" s="9">
        <v>0</v>
      </c>
    </row>
    <row r="32" spans="1:7" ht="20.100000000000001" customHeight="1" x14ac:dyDescent="0.25">
      <c r="A32" s="21"/>
      <c r="B32" s="21"/>
      <c r="C32" s="26" t="s">
        <v>22</v>
      </c>
      <c r="D32" s="27"/>
      <c r="E32" s="21" t="s">
        <v>14</v>
      </c>
      <c r="F32" s="21"/>
      <c r="G32" s="9">
        <v>0</v>
      </c>
    </row>
    <row r="33" spans="1:7" ht="20.100000000000001" customHeight="1" x14ac:dyDescent="0.25">
      <c r="A33" s="21"/>
      <c r="B33" s="21"/>
      <c r="C33" s="28"/>
      <c r="D33" s="29"/>
      <c r="E33" s="21" t="s">
        <v>15</v>
      </c>
      <c r="F33" s="21"/>
      <c r="G33" s="9">
        <v>0</v>
      </c>
    </row>
    <row r="34" spans="1:7" ht="20.100000000000001" customHeight="1" x14ac:dyDescent="0.25">
      <c r="A34" s="21"/>
      <c r="B34" s="21"/>
      <c r="C34" s="21" t="s">
        <v>9</v>
      </c>
      <c r="D34" s="21"/>
      <c r="E34" s="21"/>
      <c r="F34" s="21"/>
      <c r="G34" s="9">
        <v>2</v>
      </c>
    </row>
    <row r="35" spans="1:7" ht="20.100000000000001" customHeight="1" x14ac:dyDescent="0.25">
      <c r="A35" s="21" t="s">
        <v>16</v>
      </c>
      <c r="B35" s="21"/>
      <c r="C35" s="21"/>
      <c r="D35" s="21"/>
      <c r="E35" s="21"/>
      <c r="F35" s="21"/>
      <c r="G35" s="9">
        <v>38</v>
      </c>
    </row>
    <row r="36" spans="1:7" s="4" customFormat="1" ht="20.100000000000001" customHeight="1" x14ac:dyDescent="0.25">
      <c r="A36" s="20" t="s">
        <v>11</v>
      </c>
      <c r="B36" s="20"/>
      <c r="C36" s="20"/>
      <c r="D36" s="20"/>
      <c r="E36" s="20"/>
      <c r="F36" s="20"/>
      <c r="G36" s="8">
        <f>SUM(G25:G35)</f>
        <v>1640</v>
      </c>
    </row>
    <row r="37" spans="1:7" ht="20.100000000000001" customHeight="1" x14ac:dyDescent="0.25">
      <c r="A37" s="3"/>
      <c r="B37" s="3"/>
      <c r="C37" s="3"/>
      <c r="D37" s="30"/>
      <c r="E37" s="30"/>
      <c r="F37" s="30"/>
      <c r="G37" s="30"/>
    </row>
    <row r="38" spans="1:7" ht="20.100000000000001" customHeight="1" x14ac:dyDescent="0.25">
      <c r="A38" s="10" t="s">
        <v>17</v>
      </c>
      <c r="B38" s="11"/>
      <c r="C38" s="11"/>
      <c r="D38" s="11"/>
      <c r="E38" s="11"/>
      <c r="F38" s="11"/>
      <c r="G38" s="12"/>
    </row>
    <row r="39" spans="1:7" ht="20.100000000000001" customHeight="1" x14ac:dyDescent="0.25">
      <c r="A39" s="23" t="s">
        <v>18</v>
      </c>
      <c r="B39" s="24"/>
      <c r="C39" s="24"/>
      <c r="D39" s="24"/>
      <c r="E39" s="24"/>
      <c r="F39" s="24"/>
      <c r="G39" s="25"/>
    </row>
    <row r="40" spans="1:7" ht="20.100000000000001" customHeight="1" x14ac:dyDescent="0.25">
      <c r="A40" s="20" t="s">
        <v>3</v>
      </c>
      <c r="B40" s="20"/>
      <c r="C40" s="20"/>
      <c r="D40" s="20"/>
      <c r="E40" s="20"/>
      <c r="F40" s="20"/>
      <c r="G40" s="7" t="s">
        <v>4</v>
      </c>
    </row>
    <row r="41" spans="1:7" ht="20.100000000000001" customHeight="1" x14ac:dyDescent="0.25">
      <c r="A41" s="21" t="s">
        <v>8</v>
      </c>
      <c r="B41" s="21"/>
      <c r="C41" s="21"/>
      <c r="D41" s="21" t="s">
        <v>19</v>
      </c>
      <c r="E41" s="21"/>
      <c r="F41" s="21"/>
      <c r="G41" s="9">
        <f>1164+10839+0</f>
        <v>12003</v>
      </c>
    </row>
    <row r="42" spans="1:7" ht="20.100000000000001" customHeight="1" x14ac:dyDescent="0.25">
      <c r="A42" s="21"/>
      <c r="B42" s="21"/>
      <c r="C42" s="21"/>
      <c r="D42" s="21" t="s">
        <v>20</v>
      </c>
      <c r="E42" s="21"/>
      <c r="F42" s="21"/>
      <c r="G42" s="9">
        <f>10894.25+3382+1669</f>
        <v>15945.25</v>
      </c>
    </row>
    <row r="43" spans="1:7" ht="20.100000000000001" customHeight="1" x14ac:dyDescent="0.25">
      <c r="A43" s="21" t="s">
        <v>21</v>
      </c>
      <c r="B43" s="21"/>
      <c r="C43" s="21"/>
      <c r="D43" s="21" t="s">
        <v>19</v>
      </c>
      <c r="E43" s="21"/>
      <c r="F43" s="21"/>
      <c r="G43" s="9">
        <v>0</v>
      </c>
    </row>
    <row r="44" spans="1:7" ht="20.100000000000001" customHeight="1" x14ac:dyDescent="0.25">
      <c r="A44" s="21"/>
      <c r="B44" s="21"/>
      <c r="C44" s="21"/>
      <c r="D44" s="21" t="s">
        <v>20</v>
      </c>
      <c r="E44" s="21"/>
      <c r="F44" s="21"/>
      <c r="G44" s="9">
        <v>0</v>
      </c>
    </row>
    <row r="45" spans="1:7" s="4" customFormat="1" ht="20.100000000000001" customHeight="1" x14ac:dyDescent="0.25">
      <c r="A45" s="20" t="s">
        <v>11</v>
      </c>
      <c r="B45" s="20"/>
      <c r="C45" s="20"/>
      <c r="D45" s="20"/>
      <c r="E45" s="20"/>
      <c r="F45" s="20"/>
      <c r="G45" s="8">
        <f>SUM(G41:G44)</f>
        <v>27948.25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57F3-06E2-405A-95A9-C866462B85DE}">
  <dimension ref="A1:G45"/>
  <sheetViews>
    <sheetView showGridLines="0" view="pageBreakPreview" topLeftCell="A19" zoomScaleNormal="100" zoomScaleSheetLayoutView="100" workbookViewId="0">
      <selection activeCell="K37" sqref="K37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20.100000000000001" customHeight="1" x14ac:dyDescent="0.25"/>
    <row r="3" spans="1:7" ht="20.100000000000001" customHeight="1" x14ac:dyDescent="0.25">
      <c r="A3" s="14" t="s">
        <v>23</v>
      </c>
      <c r="B3" s="14"/>
      <c r="C3" s="14"/>
      <c r="D3" s="14"/>
      <c r="E3" s="14"/>
      <c r="F3" s="14"/>
      <c r="G3" s="14"/>
    </row>
    <row r="4" spans="1:7" ht="20.100000000000001" customHeight="1" x14ac:dyDescent="0.25">
      <c r="A4" s="14" t="s">
        <v>29</v>
      </c>
      <c r="B4" s="14"/>
      <c r="C4" s="14"/>
      <c r="D4" s="14"/>
      <c r="E4" s="14"/>
      <c r="F4" s="14"/>
      <c r="G4" s="14"/>
    </row>
    <row r="5" spans="1:7" ht="20.100000000000001" customHeight="1" x14ac:dyDescent="0.25">
      <c r="A5" s="15" t="s">
        <v>24</v>
      </c>
      <c r="B5" s="15"/>
      <c r="C5" s="15"/>
      <c r="D5" s="15"/>
      <c r="E5" s="15"/>
      <c r="F5" s="16" t="s">
        <v>25</v>
      </c>
      <c r="G5" s="16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0" t="s">
        <v>1</v>
      </c>
      <c r="B7" s="11"/>
      <c r="C7" s="11"/>
      <c r="D7" s="11"/>
      <c r="E7" s="11"/>
      <c r="F7" s="11"/>
      <c r="G7" s="12"/>
    </row>
    <row r="8" spans="1:7" ht="20.100000000000001" customHeight="1" x14ac:dyDescent="0.25">
      <c r="A8" s="17" t="s">
        <v>2</v>
      </c>
      <c r="B8" s="18"/>
      <c r="C8" s="18"/>
      <c r="D8" s="18"/>
      <c r="E8" s="18"/>
      <c r="F8" s="18"/>
      <c r="G8" s="19"/>
    </row>
    <row r="9" spans="1:7" ht="20.100000000000001" customHeight="1" x14ac:dyDescent="0.25">
      <c r="A9" s="20" t="s">
        <v>3</v>
      </c>
      <c r="B9" s="20"/>
      <c r="C9" s="20"/>
      <c r="D9" s="20"/>
      <c r="E9" s="20"/>
      <c r="F9" s="20"/>
      <c r="G9" s="7" t="s">
        <v>4</v>
      </c>
    </row>
    <row r="10" spans="1:7" ht="20.100000000000001" customHeight="1" x14ac:dyDescent="0.25">
      <c r="A10" s="21" t="s">
        <v>8</v>
      </c>
      <c r="B10" s="21"/>
      <c r="C10" s="21" t="s">
        <v>5</v>
      </c>
      <c r="D10" s="21"/>
      <c r="E10" s="21" t="s">
        <v>6</v>
      </c>
      <c r="F10" s="21"/>
      <c r="G10" s="9">
        <f>50000+339+486+318</f>
        <v>51143</v>
      </c>
    </row>
    <row r="11" spans="1:7" ht="20.100000000000001" customHeight="1" x14ac:dyDescent="0.25">
      <c r="A11" s="21"/>
      <c r="B11" s="21"/>
      <c r="C11" s="21"/>
      <c r="D11" s="21"/>
      <c r="E11" s="21" t="s">
        <v>7</v>
      </c>
      <c r="F11" s="21"/>
      <c r="G11" s="9">
        <v>46655</v>
      </c>
    </row>
    <row r="12" spans="1:7" ht="20.100000000000001" customHeight="1" x14ac:dyDescent="0.25">
      <c r="A12" s="21"/>
      <c r="B12" s="21"/>
      <c r="C12" s="21" t="s">
        <v>22</v>
      </c>
      <c r="D12" s="21"/>
      <c r="E12" s="21" t="s">
        <v>6</v>
      </c>
      <c r="F12" s="21"/>
      <c r="G12" s="9">
        <f>10721+226</f>
        <v>10947</v>
      </c>
    </row>
    <row r="13" spans="1:7" ht="20.100000000000001" customHeight="1" x14ac:dyDescent="0.25">
      <c r="A13" s="21"/>
      <c r="B13" s="21"/>
      <c r="C13" s="21"/>
      <c r="D13" s="21"/>
      <c r="E13" s="21" t="s">
        <v>7</v>
      </c>
      <c r="F13" s="21"/>
      <c r="G13" s="9">
        <v>10172</v>
      </c>
    </row>
    <row r="14" spans="1:7" ht="20.100000000000001" customHeight="1" x14ac:dyDescent="0.25">
      <c r="A14" s="21"/>
      <c r="B14" s="21"/>
      <c r="C14" s="21" t="s">
        <v>9</v>
      </c>
      <c r="D14" s="21"/>
      <c r="E14" s="21" t="s">
        <v>10</v>
      </c>
      <c r="F14" s="21"/>
      <c r="G14" s="9">
        <v>98</v>
      </c>
    </row>
    <row r="15" spans="1:7" ht="20.100000000000001" customHeight="1" x14ac:dyDescent="0.25">
      <c r="A15" s="21" t="s">
        <v>21</v>
      </c>
      <c r="B15" s="21"/>
      <c r="C15" s="21" t="s">
        <v>5</v>
      </c>
      <c r="D15" s="21"/>
      <c r="E15" s="21" t="s">
        <v>6</v>
      </c>
      <c r="F15" s="21"/>
      <c r="G15" s="9">
        <f>1307+34</f>
        <v>1341</v>
      </c>
    </row>
    <row r="16" spans="1:7" ht="20.100000000000001" customHeight="1" x14ac:dyDescent="0.25">
      <c r="A16" s="21"/>
      <c r="B16" s="21"/>
      <c r="C16" s="21"/>
      <c r="D16" s="21"/>
      <c r="E16" s="21" t="s">
        <v>7</v>
      </c>
      <c r="F16" s="21"/>
      <c r="G16" s="9">
        <v>1333</v>
      </c>
    </row>
    <row r="17" spans="1:7" ht="20.100000000000001" customHeight="1" x14ac:dyDescent="0.25">
      <c r="A17" s="21"/>
      <c r="B17" s="21"/>
      <c r="C17" s="21" t="s">
        <v>22</v>
      </c>
      <c r="D17" s="21"/>
      <c r="E17" s="21" t="s">
        <v>6</v>
      </c>
      <c r="F17" s="21"/>
      <c r="G17" s="9">
        <v>0</v>
      </c>
    </row>
    <row r="18" spans="1:7" ht="20.100000000000001" customHeight="1" x14ac:dyDescent="0.25">
      <c r="A18" s="21"/>
      <c r="B18" s="21"/>
      <c r="C18" s="21"/>
      <c r="D18" s="21"/>
      <c r="E18" s="21" t="s">
        <v>7</v>
      </c>
      <c r="F18" s="21"/>
      <c r="G18" s="9">
        <v>0</v>
      </c>
    </row>
    <row r="19" spans="1:7" ht="20.100000000000001" customHeight="1" x14ac:dyDescent="0.25">
      <c r="A19" s="21"/>
      <c r="B19" s="21"/>
      <c r="C19" s="21" t="s">
        <v>9</v>
      </c>
      <c r="D19" s="21"/>
      <c r="E19" s="21" t="s">
        <v>10</v>
      </c>
      <c r="F19" s="21"/>
      <c r="G19" s="9">
        <v>0</v>
      </c>
    </row>
    <row r="20" spans="1:7" s="4" customFormat="1" ht="20.100000000000001" customHeight="1" x14ac:dyDescent="0.25">
      <c r="A20" s="20" t="s">
        <v>11</v>
      </c>
      <c r="B20" s="20"/>
      <c r="C20" s="20"/>
      <c r="D20" s="20"/>
      <c r="E20" s="20"/>
      <c r="F20" s="20"/>
      <c r="G20" s="8">
        <f>SUM(G10:G19)</f>
        <v>121689</v>
      </c>
    </row>
    <row r="21" spans="1:7" ht="20.100000000000001" customHeight="1" x14ac:dyDescent="0.25">
      <c r="A21" s="2"/>
      <c r="B21" s="2"/>
      <c r="C21" s="2"/>
      <c r="D21" s="22"/>
      <c r="E21" s="22"/>
      <c r="F21" s="22"/>
      <c r="G21" s="22"/>
    </row>
    <row r="22" spans="1:7" ht="20.100000000000001" customHeight="1" x14ac:dyDescent="0.25">
      <c r="A22" s="10" t="s">
        <v>12</v>
      </c>
      <c r="B22" s="11"/>
      <c r="C22" s="11"/>
      <c r="D22" s="11"/>
      <c r="E22" s="11"/>
      <c r="F22" s="11"/>
      <c r="G22" s="12"/>
    </row>
    <row r="23" spans="1:7" ht="20.100000000000001" customHeight="1" x14ac:dyDescent="0.25">
      <c r="A23" s="23" t="s">
        <v>13</v>
      </c>
      <c r="B23" s="24"/>
      <c r="C23" s="24"/>
      <c r="D23" s="24"/>
      <c r="E23" s="24"/>
      <c r="F23" s="24"/>
      <c r="G23" s="25"/>
    </row>
    <row r="24" spans="1:7" ht="20.100000000000001" customHeight="1" x14ac:dyDescent="0.25">
      <c r="A24" s="20" t="s">
        <v>3</v>
      </c>
      <c r="B24" s="20"/>
      <c r="C24" s="20"/>
      <c r="D24" s="20"/>
      <c r="E24" s="20"/>
      <c r="F24" s="20"/>
      <c r="G24" s="7" t="s">
        <v>4</v>
      </c>
    </row>
    <row r="25" spans="1:7" ht="20.100000000000001" customHeight="1" x14ac:dyDescent="0.25">
      <c r="A25" s="21" t="s">
        <v>8</v>
      </c>
      <c r="B25" s="21"/>
      <c r="C25" s="21" t="s">
        <v>5</v>
      </c>
      <c r="D25" s="21"/>
      <c r="E25" s="21" t="s">
        <v>14</v>
      </c>
      <c r="F25" s="21"/>
      <c r="G25" s="9">
        <v>744</v>
      </c>
    </row>
    <row r="26" spans="1:7" ht="20.100000000000001" customHeight="1" x14ac:dyDescent="0.25">
      <c r="A26" s="21"/>
      <c r="B26" s="21"/>
      <c r="C26" s="21"/>
      <c r="D26" s="21"/>
      <c r="E26" s="21" t="s">
        <v>15</v>
      </c>
      <c r="F26" s="21"/>
      <c r="G26" s="9">
        <v>0</v>
      </c>
    </row>
    <row r="27" spans="1:7" ht="20.100000000000001" customHeight="1" x14ac:dyDescent="0.25">
      <c r="A27" s="21"/>
      <c r="B27" s="21"/>
      <c r="C27" s="21" t="s">
        <v>22</v>
      </c>
      <c r="D27" s="21"/>
      <c r="E27" s="21" t="s">
        <v>14</v>
      </c>
      <c r="F27" s="21"/>
      <c r="G27" s="9">
        <v>142</v>
      </c>
    </row>
    <row r="28" spans="1:7" ht="20.100000000000001" customHeight="1" x14ac:dyDescent="0.25">
      <c r="A28" s="21"/>
      <c r="B28" s="21"/>
      <c r="C28" s="21"/>
      <c r="D28" s="21"/>
      <c r="E28" s="21" t="s">
        <v>15</v>
      </c>
      <c r="F28" s="21"/>
      <c r="G28" s="9">
        <v>0</v>
      </c>
    </row>
    <row r="29" spans="1:7" ht="20.100000000000001" customHeight="1" x14ac:dyDescent="0.25">
      <c r="A29" s="21"/>
      <c r="B29" s="21"/>
      <c r="C29" s="21" t="s">
        <v>9</v>
      </c>
      <c r="D29" s="21"/>
      <c r="E29" s="21"/>
      <c r="F29" s="21"/>
      <c r="G29" s="9">
        <v>190</v>
      </c>
    </row>
    <row r="30" spans="1:7" ht="20.100000000000001" customHeight="1" x14ac:dyDescent="0.25">
      <c r="A30" s="21" t="s">
        <v>21</v>
      </c>
      <c r="B30" s="21"/>
      <c r="C30" s="21" t="s">
        <v>5</v>
      </c>
      <c r="D30" s="21"/>
      <c r="E30" s="21" t="s">
        <v>14</v>
      </c>
      <c r="F30" s="21"/>
      <c r="G30" s="9">
        <v>26</v>
      </c>
    </row>
    <row r="31" spans="1:7" ht="20.100000000000001" customHeight="1" x14ac:dyDescent="0.25">
      <c r="A31" s="21"/>
      <c r="B31" s="21"/>
      <c r="C31" s="21"/>
      <c r="D31" s="21"/>
      <c r="E31" s="21" t="s">
        <v>15</v>
      </c>
      <c r="F31" s="21"/>
      <c r="G31" s="9">
        <v>0</v>
      </c>
    </row>
    <row r="32" spans="1:7" ht="20.100000000000001" customHeight="1" x14ac:dyDescent="0.25">
      <c r="A32" s="21"/>
      <c r="B32" s="21"/>
      <c r="C32" s="26" t="s">
        <v>22</v>
      </c>
      <c r="D32" s="27"/>
      <c r="E32" s="21" t="s">
        <v>14</v>
      </c>
      <c r="F32" s="21"/>
      <c r="G32" s="9">
        <v>0</v>
      </c>
    </row>
    <row r="33" spans="1:7" ht="20.100000000000001" customHeight="1" x14ac:dyDescent="0.25">
      <c r="A33" s="21"/>
      <c r="B33" s="21"/>
      <c r="C33" s="28"/>
      <c r="D33" s="29"/>
      <c r="E33" s="21" t="s">
        <v>15</v>
      </c>
      <c r="F33" s="21"/>
      <c r="G33" s="9">
        <v>0</v>
      </c>
    </row>
    <row r="34" spans="1:7" ht="20.100000000000001" customHeight="1" x14ac:dyDescent="0.25">
      <c r="A34" s="21"/>
      <c r="B34" s="21"/>
      <c r="C34" s="21" t="s">
        <v>9</v>
      </c>
      <c r="D34" s="21"/>
      <c r="E34" s="21"/>
      <c r="F34" s="21"/>
      <c r="G34" s="9">
        <v>2</v>
      </c>
    </row>
    <row r="35" spans="1:7" ht="20.100000000000001" customHeight="1" x14ac:dyDescent="0.25">
      <c r="A35" s="21" t="s">
        <v>16</v>
      </c>
      <c r="B35" s="21"/>
      <c r="C35" s="21"/>
      <c r="D35" s="21"/>
      <c r="E35" s="21"/>
      <c r="F35" s="21"/>
      <c r="G35" s="9">
        <v>32</v>
      </c>
    </row>
    <row r="36" spans="1:7" s="4" customFormat="1" ht="20.100000000000001" customHeight="1" x14ac:dyDescent="0.25">
      <c r="A36" s="20" t="s">
        <v>11</v>
      </c>
      <c r="B36" s="20"/>
      <c r="C36" s="20"/>
      <c r="D36" s="20"/>
      <c r="E36" s="20"/>
      <c r="F36" s="20"/>
      <c r="G36" s="8">
        <f>SUM(G25:G35)</f>
        <v>1136</v>
      </c>
    </row>
    <row r="37" spans="1:7" ht="20.100000000000001" customHeight="1" x14ac:dyDescent="0.25">
      <c r="A37" s="3"/>
      <c r="B37" s="3"/>
      <c r="C37" s="3"/>
      <c r="D37" s="30"/>
      <c r="E37" s="30"/>
      <c r="F37" s="30"/>
      <c r="G37" s="30"/>
    </row>
    <row r="38" spans="1:7" ht="20.100000000000001" customHeight="1" x14ac:dyDescent="0.25">
      <c r="A38" s="10" t="s">
        <v>17</v>
      </c>
      <c r="B38" s="11"/>
      <c r="C38" s="11"/>
      <c r="D38" s="11"/>
      <c r="E38" s="11"/>
      <c r="F38" s="11"/>
      <c r="G38" s="12"/>
    </row>
    <row r="39" spans="1:7" ht="20.100000000000001" customHeight="1" x14ac:dyDescent="0.25">
      <c r="A39" s="23" t="s">
        <v>18</v>
      </c>
      <c r="B39" s="24"/>
      <c r="C39" s="24"/>
      <c r="D39" s="24"/>
      <c r="E39" s="24"/>
      <c r="F39" s="24"/>
      <c r="G39" s="25"/>
    </row>
    <row r="40" spans="1:7" ht="20.100000000000001" customHeight="1" x14ac:dyDescent="0.25">
      <c r="A40" s="20" t="s">
        <v>3</v>
      </c>
      <c r="B40" s="20"/>
      <c r="C40" s="20"/>
      <c r="D40" s="20"/>
      <c r="E40" s="20"/>
      <c r="F40" s="20"/>
      <c r="G40" s="7" t="s">
        <v>4</v>
      </c>
    </row>
    <row r="41" spans="1:7" ht="20.100000000000001" customHeight="1" x14ac:dyDescent="0.25">
      <c r="A41" s="21" t="s">
        <v>8</v>
      </c>
      <c r="B41" s="21"/>
      <c r="C41" s="21"/>
      <c r="D41" s="21" t="s">
        <v>19</v>
      </c>
      <c r="E41" s="21"/>
      <c r="F41" s="21"/>
      <c r="G41" s="9">
        <f>1245.35+12918+0</f>
        <v>14163.35</v>
      </c>
    </row>
    <row r="42" spans="1:7" ht="20.100000000000001" customHeight="1" x14ac:dyDescent="0.25">
      <c r="A42" s="21"/>
      <c r="B42" s="21"/>
      <c r="C42" s="21"/>
      <c r="D42" s="21" t="s">
        <v>20</v>
      </c>
      <c r="E42" s="21"/>
      <c r="F42" s="21"/>
      <c r="G42" s="9">
        <f>10593+3500+402</f>
        <v>14495</v>
      </c>
    </row>
    <row r="43" spans="1:7" ht="20.100000000000001" customHeight="1" x14ac:dyDescent="0.25">
      <c r="A43" s="21" t="s">
        <v>21</v>
      </c>
      <c r="B43" s="21"/>
      <c r="C43" s="21"/>
      <c r="D43" s="21" t="s">
        <v>19</v>
      </c>
      <c r="E43" s="21"/>
      <c r="F43" s="21"/>
      <c r="G43" s="9">
        <v>0</v>
      </c>
    </row>
    <row r="44" spans="1:7" ht="20.100000000000001" customHeight="1" x14ac:dyDescent="0.25">
      <c r="A44" s="21"/>
      <c r="B44" s="21"/>
      <c r="C44" s="21"/>
      <c r="D44" s="21" t="s">
        <v>20</v>
      </c>
      <c r="E44" s="21"/>
      <c r="F44" s="21"/>
      <c r="G44" s="9">
        <v>0</v>
      </c>
    </row>
    <row r="45" spans="1:7" s="4" customFormat="1" ht="20.100000000000001" customHeight="1" x14ac:dyDescent="0.25">
      <c r="A45" s="20" t="s">
        <v>11</v>
      </c>
      <c r="B45" s="20"/>
      <c r="C45" s="20"/>
      <c r="D45" s="20"/>
      <c r="E45" s="20"/>
      <c r="F45" s="20"/>
      <c r="G45" s="8">
        <f>SUM(G41:G44)</f>
        <v>28658.35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DCAC-C723-4046-B8ED-C1A2F89E3BBA}">
  <dimension ref="A1:G45"/>
  <sheetViews>
    <sheetView showGridLines="0" view="pageBreakPreview" topLeftCell="A25" zoomScaleNormal="100" zoomScaleSheetLayoutView="100" workbookViewId="0">
      <selection activeCell="L39" sqref="L39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20.100000000000001" customHeight="1" x14ac:dyDescent="0.25"/>
    <row r="3" spans="1:7" ht="20.100000000000001" customHeight="1" x14ac:dyDescent="0.25">
      <c r="A3" s="14" t="s">
        <v>23</v>
      </c>
      <c r="B3" s="14"/>
      <c r="C3" s="14"/>
      <c r="D3" s="14"/>
      <c r="E3" s="14"/>
      <c r="F3" s="14"/>
      <c r="G3" s="14"/>
    </row>
    <row r="4" spans="1:7" ht="20.100000000000001" customHeight="1" x14ac:dyDescent="0.25">
      <c r="A4" s="14" t="s">
        <v>30</v>
      </c>
      <c r="B4" s="14"/>
      <c r="C4" s="14"/>
      <c r="D4" s="14"/>
      <c r="E4" s="14"/>
      <c r="F4" s="14"/>
      <c r="G4" s="14"/>
    </row>
    <row r="5" spans="1:7" ht="20.100000000000001" customHeight="1" x14ac:dyDescent="0.25">
      <c r="A5" s="15" t="s">
        <v>24</v>
      </c>
      <c r="B5" s="15"/>
      <c r="C5" s="15"/>
      <c r="D5" s="15"/>
      <c r="E5" s="15"/>
      <c r="F5" s="16" t="s">
        <v>25</v>
      </c>
      <c r="G5" s="16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0" t="s">
        <v>1</v>
      </c>
      <c r="B7" s="11"/>
      <c r="C7" s="11"/>
      <c r="D7" s="11"/>
      <c r="E7" s="11"/>
      <c r="F7" s="11"/>
      <c r="G7" s="12"/>
    </row>
    <row r="8" spans="1:7" ht="20.100000000000001" customHeight="1" x14ac:dyDescent="0.25">
      <c r="A8" s="17" t="s">
        <v>2</v>
      </c>
      <c r="B8" s="18"/>
      <c r="C8" s="18"/>
      <c r="D8" s="18"/>
      <c r="E8" s="18"/>
      <c r="F8" s="18"/>
      <c r="G8" s="19"/>
    </row>
    <row r="9" spans="1:7" ht="20.100000000000001" customHeight="1" x14ac:dyDescent="0.25">
      <c r="A9" s="20" t="s">
        <v>3</v>
      </c>
      <c r="B9" s="20"/>
      <c r="C9" s="20"/>
      <c r="D9" s="20"/>
      <c r="E9" s="20"/>
      <c r="F9" s="20"/>
      <c r="G9" s="7" t="s">
        <v>4</v>
      </c>
    </row>
    <row r="10" spans="1:7" ht="20.100000000000001" customHeight="1" x14ac:dyDescent="0.25">
      <c r="A10" s="21" t="s">
        <v>8</v>
      </c>
      <c r="B10" s="21"/>
      <c r="C10" s="21" t="s">
        <v>5</v>
      </c>
      <c r="D10" s="21"/>
      <c r="E10" s="21" t="s">
        <v>6</v>
      </c>
      <c r="F10" s="21"/>
      <c r="G10" s="9">
        <f>49105+355+465+389</f>
        <v>50314</v>
      </c>
    </row>
    <row r="11" spans="1:7" ht="20.100000000000001" customHeight="1" x14ac:dyDescent="0.25">
      <c r="A11" s="21"/>
      <c r="B11" s="21"/>
      <c r="C11" s="21"/>
      <c r="D11" s="21"/>
      <c r="E11" s="21" t="s">
        <v>7</v>
      </c>
      <c r="F11" s="21"/>
      <c r="G11" s="9">
        <v>49961</v>
      </c>
    </row>
    <row r="12" spans="1:7" ht="20.100000000000001" customHeight="1" x14ac:dyDescent="0.25">
      <c r="A12" s="21"/>
      <c r="B12" s="21"/>
      <c r="C12" s="21" t="s">
        <v>22</v>
      </c>
      <c r="D12" s="21"/>
      <c r="E12" s="21" t="s">
        <v>6</v>
      </c>
      <c r="F12" s="21"/>
      <c r="G12" s="9">
        <f>16470+282</f>
        <v>16752</v>
      </c>
    </row>
    <row r="13" spans="1:7" ht="20.100000000000001" customHeight="1" x14ac:dyDescent="0.25">
      <c r="A13" s="21"/>
      <c r="B13" s="21"/>
      <c r="C13" s="21"/>
      <c r="D13" s="21"/>
      <c r="E13" s="21" t="s">
        <v>7</v>
      </c>
      <c r="F13" s="21"/>
      <c r="G13" s="9">
        <v>20397</v>
      </c>
    </row>
    <row r="14" spans="1:7" ht="20.100000000000001" customHeight="1" x14ac:dyDescent="0.25">
      <c r="A14" s="21"/>
      <c r="B14" s="21"/>
      <c r="C14" s="21" t="s">
        <v>9</v>
      </c>
      <c r="D14" s="21"/>
      <c r="E14" s="21" t="s">
        <v>10</v>
      </c>
      <c r="F14" s="21"/>
      <c r="G14" s="9">
        <v>45</v>
      </c>
    </row>
    <row r="15" spans="1:7" ht="20.100000000000001" customHeight="1" x14ac:dyDescent="0.25">
      <c r="A15" s="21" t="s">
        <v>21</v>
      </c>
      <c r="B15" s="21"/>
      <c r="C15" s="21" t="s">
        <v>5</v>
      </c>
      <c r="D15" s="21"/>
      <c r="E15" s="21" t="s">
        <v>6</v>
      </c>
      <c r="F15" s="21"/>
      <c r="G15" s="9">
        <f>3625+45</f>
        <v>3670</v>
      </c>
    </row>
    <row r="16" spans="1:7" ht="20.100000000000001" customHeight="1" x14ac:dyDescent="0.25">
      <c r="A16" s="21"/>
      <c r="B16" s="21"/>
      <c r="C16" s="21"/>
      <c r="D16" s="21"/>
      <c r="E16" s="21" t="s">
        <v>7</v>
      </c>
      <c r="F16" s="21"/>
      <c r="G16" s="9">
        <v>4215</v>
      </c>
    </row>
    <row r="17" spans="1:7" ht="20.100000000000001" customHeight="1" x14ac:dyDescent="0.25">
      <c r="A17" s="21"/>
      <c r="B17" s="21"/>
      <c r="C17" s="21" t="s">
        <v>22</v>
      </c>
      <c r="D17" s="21"/>
      <c r="E17" s="21" t="s">
        <v>6</v>
      </c>
      <c r="F17" s="21"/>
      <c r="G17" s="9">
        <v>1442</v>
      </c>
    </row>
    <row r="18" spans="1:7" ht="20.100000000000001" customHeight="1" x14ac:dyDescent="0.25">
      <c r="A18" s="21"/>
      <c r="B18" s="21"/>
      <c r="C18" s="21"/>
      <c r="D18" s="21"/>
      <c r="E18" s="21" t="s">
        <v>7</v>
      </c>
      <c r="F18" s="21"/>
      <c r="G18" s="9">
        <v>1975</v>
      </c>
    </row>
    <row r="19" spans="1:7" ht="20.100000000000001" customHeight="1" x14ac:dyDescent="0.25">
      <c r="A19" s="21"/>
      <c r="B19" s="21"/>
      <c r="C19" s="21" t="s">
        <v>9</v>
      </c>
      <c r="D19" s="21"/>
      <c r="E19" s="21" t="s">
        <v>10</v>
      </c>
      <c r="F19" s="21"/>
      <c r="G19" s="9">
        <v>0</v>
      </c>
    </row>
    <row r="20" spans="1:7" s="4" customFormat="1" ht="20.100000000000001" customHeight="1" x14ac:dyDescent="0.25">
      <c r="A20" s="20" t="s">
        <v>11</v>
      </c>
      <c r="B20" s="20"/>
      <c r="C20" s="20"/>
      <c r="D20" s="20"/>
      <c r="E20" s="20"/>
      <c r="F20" s="20"/>
      <c r="G20" s="8">
        <f>SUM(G10:G19)</f>
        <v>148771</v>
      </c>
    </row>
    <row r="21" spans="1:7" ht="20.100000000000001" customHeight="1" x14ac:dyDescent="0.25">
      <c r="A21" s="2"/>
      <c r="B21" s="2"/>
      <c r="C21" s="2"/>
      <c r="D21" s="22"/>
      <c r="E21" s="22"/>
      <c r="F21" s="22"/>
      <c r="G21" s="22"/>
    </row>
    <row r="22" spans="1:7" ht="20.100000000000001" customHeight="1" x14ac:dyDescent="0.25">
      <c r="A22" s="10" t="s">
        <v>12</v>
      </c>
      <c r="B22" s="11"/>
      <c r="C22" s="11"/>
      <c r="D22" s="11"/>
      <c r="E22" s="11"/>
      <c r="F22" s="11"/>
      <c r="G22" s="12"/>
    </row>
    <row r="23" spans="1:7" ht="20.100000000000001" customHeight="1" x14ac:dyDescent="0.25">
      <c r="A23" s="23" t="s">
        <v>13</v>
      </c>
      <c r="B23" s="24"/>
      <c r="C23" s="24"/>
      <c r="D23" s="24"/>
      <c r="E23" s="24"/>
      <c r="F23" s="24"/>
      <c r="G23" s="25"/>
    </row>
    <row r="24" spans="1:7" ht="20.100000000000001" customHeight="1" x14ac:dyDescent="0.25">
      <c r="A24" s="20" t="s">
        <v>3</v>
      </c>
      <c r="B24" s="20"/>
      <c r="C24" s="20"/>
      <c r="D24" s="20"/>
      <c r="E24" s="20"/>
      <c r="F24" s="20"/>
      <c r="G24" s="7" t="s">
        <v>4</v>
      </c>
    </row>
    <row r="25" spans="1:7" ht="20.100000000000001" customHeight="1" x14ac:dyDescent="0.25">
      <c r="A25" s="21" t="s">
        <v>8</v>
      </c>
      <c r="B25" s="21"/>
      <c r="C25" s="21" t="s">
        <v>5</v>
      </c>
      <c r="D25" s="21"/>
      <c r="E25" s="21" t="s">
        <v>14</v>
      </c>
      <c r="F25" s="21"/>
      <c r="G25" s="9">
        <v>726</v>
      </c>
    </row>
    <row r="26" spans="1:7" ht="20.100000000000001" customHeight="1" x14ac:dyDescent="0.25">
      <c r="A26" s="21"/>
      <c r="B26" s="21"/>
      <c r="C26" s="21"/>
      <c r="D26" s="21"/>
      <c r="E26" s="21" t="s">
        <v>15</v>
      </c>
      <c r="F26" s="21"/>
      <c r="G26" s="9">
        <v>0</v>
      </c>
    </row>
    <row r="27" spans="1:7" ht="20.100000000000001" customHeight="1" x14ac:dyDescent="0.25">
      <c r="A27" s="21"/>
      <c r="B27" s="21"/>
      <c r="C27" s="21" t="s">
        <v>22</v>
      </c>
      <c r="D27" s="21"/>
      <c r="E27" s="21" t="s">
        <v>14</v>
      </c>
      <c r="F27" s="21"/>
      <c r="G27" s="9">
        <v>246</v>
      </c>
    </row>
    <row r="28" spans="1:7" ht="20.100000000000001" customHeight="1" x14ac:dyDescent="0.25">
      <c r="A28" s="21"/>
      <c r="B28" s="21"/>
      <c r="C28" s="21"/>
      <c r="D28" s="21"/>
      <c r="E28" s="21" t="s">
        <v>15</v>
      </c>
      <c r="F28" s="21"/>
      <c r="G28" s="9">
        <v>0</v>
      </c>
    </row>
    <row r="29" spans="1:7" ht="20.100000000000001" customHeight="1" x14ac:dyDescent="0.25">
      <c r="A29" s="21"/>
      <c r="B29" s="21"/>
      <c r="C29" s="21" t="s">
        <v>9</v>
      </c>
      <c r="D29" s="21"/>
      <c r="E29" s="21"/>
      <c r="F29" s="21"/>
      <c r="G29" s="9">
        <v>226</v>
      </c>
    </row>
    <row r="30" spans="1:7" ht="20.100000000000001" customHeight="1" x14ac:dyDescent="0.25">
      <c r="A30" s="21" t="s">
        <v>21</v>
      </c>
      <c r="B30" s="21"/>
      <c r="C30" s="21" t="s">
        <v>5</v>
      </c>
      <c r="D30" s="21"/>
      <c r="E30" s="21" t="s">
        <v>14</v>
      </c>
      <c r="F30" s="21"/>
      <c r="G30" s="9">
        <v>56</v>
      </c>
    </row>
    <row r="31" spans="1:7" ht="20.100000000000001" customHeight="1" x14ac:dyDescent="0.25">
      <c r="A31" s="21"/>
      <c r="B31" s="21"/>
      <c r="C31" s="21"/>
      <c r="D31" s="21"/>
      <c r="E31" s="21" t="s">
        <v>15</v>
      </c>
      <c r="F31" s="21"/>
      <c r="G31" s="9">
        <v>0</v>
      </c>
    </row>
    <row r="32" spans="1:7" ht="20.100000000000001" customHeight="1" x14ac:dyDescent="0.25">
      <c r="A32" s="21"/>
      <c r="B32" s="21"/>
      <c r="C32" s="26" t="s">
        <v>22</v>
      </c>
      <c r="D32" s="27"/>
      <c r="E32" s="21" t="s">
        <v>14</v>
      </c>
      <c r="F32" s="21"/>
      <c r="G32" s="9">
        <v>22</v>
      </c>
    </row>
    <row r="33" spans="1:7" ht="20.100000000000001" customHeight="1" x14ac:dyDescent="0.25">
      <c r="A33" s="21"/>
      <c r="B33" s="21"/>
      <c r="C33" s="28"/>
      <c r="D33" s="29"/>
      <c r="E33" s="21" t="s">
        <v>15</v>
      </c>
      <c r="F33" s="21"/>
      <c r="G33" s="9">
        <v>0</v>
      </c>
    </row>
    <row r="34" spans="1:7" ht="20.100000000000001" customHeight="1" x14ac:dyDescent="0.25">
      <c r="A34" s="21"/>
      <c r="B34" s="21"/>
      <c r="C34" s="21" t="s">
        <v>9</v>
      </c>
      <c r="D34" s="21"/>
      <c r="E34" s="21"/>
      <c r="F34" s="21"/>
      <c r="G34" s="9">
        <v>2</v>
      </c>
    </row>
    <row r="35" spans="1:7" ht="20.100000000000001" customHeight="1" x14ac:dyDescent="0.25">
      <c r="A35" s="21" t="s">
        <v>16</v>
      </c>
      <c r="B35" s="21"/>
      <c r="C35" s="21"/>
      <c r="D35" s="21"/>
      <c r="E35" s="21"/>
      <c r="F35" s="21"/>
      <c r="G35" s="9">
        <v>20</v>
      </c>
    </row>
    <row r="36" spans="1:7" s="4" customFormat="1" ht="20.100000000000001" customHeight="1" x14ac:dyDescent="0.25">
      <c r="A36" s="20" t="s">
        <v>11</v>
      </c>
      <c r="B36" s="20"/>
      <c r="C36" s="20"/>
      <c r="D36" s="20"/>
      <c r="E36" s="20"/>
      <c r="F36" s="20"/>
      <c r="G36" s="8">
        <f>SUM(G25:G35)</f>
        <v>1298</v>
      </c>
    </row>
    <row r="37" spans="1:7" ht="20.100000000000001" customHeight="1" x14ac:dyDescent="0.25">
      <c r="A37" s="3"/>
      <c r="B37" s="3"/>
      <c r="C37" s="3"/>
      <c r="D37" s="30"/>
      <c r="E37" s="30"/>
      <c r="F37" s="30"/>
      <c r="G37" s="30"/>
    </row>
    <row r="38" spans="1:7" ht="20.100000000000001" customHeight="1" x14ac:dyDescent="0.25">
      <c r="A38" s="10" t="s">
        <v>17</v>
      </c>
      <c r="B38" s="11"/>
      <c r="C38" s="11"/>
      <c r="D38" s="11"/>
      <c r="E38" s="11"/>
      <c r="F38" s="11"/>
      <c r="G38" s="12"/>
    </row>
    <row r="39" spans="1:7" ht="20.100000000000001" customHeight="1" x14ac:dyDescent="0.25">
      <c r="A39" s="23" t="s">
        <v>18</v>
      </c>
      <c r="B39" s="24"/>
      <c r="C39" s="24"/>
      <c r="D39" s="24"/>
      <c r="E39" s="24"/>
      <c r="F39" s="24"/>
      <c r="G39" s="25"/>
    </row>
    <row r="40" spans="1:7" ht="20.100000000000001" customHeight="1" x14ac:dyDescent="0.25">
      <c r="A40" s="20" t="s">
        <v>3</v>
      </c>
      <c r="B40" s="20"/>
      <c r="C40" s="20"/>
      <c r="D40" s="20"/>
      <c r="E40" s="20"/>
      <c r="F40" s="20"/>
      <c r="G40" s="7" t="s">
        <v>4</v>
      </c>
    </row>
    <row r="41" spans="1:7" ht="20.100000000000001" customHeight="1" x14ac:dyDescent="0.25">
      <c r="A41" s="21" t="s">
        <v>8</v>
      </c>
      <c r="B41" s="21"/>
      <c r="C41" s="21"/>
      <c r="D41" s="21" t="s">
        <v>19</v>
      </c>
      <c r="E41" s="21"/>
      <c r="F41" s="21"/>
      <c r="G41" s="9">
        <f>1016+12069+0</f>
        <v>13085</v>
      </c>
    </row>
    <row r="42" spans="1:7" ht="20.100000000000001" customHeight="1" x14ac:dyDescent="0.25">
      <c r="A42" s="21"/>
      <c r="B42" s="21"/>
      <c r="C42" s="21"/>
      <c r="D42" s="21" t="s">
        <v>20</v>
      </c>
      <c r="E42" s="21"/>
      <c r="F42" s="21"/>
      <c r="G42" s="9">
        <f>9317.3+2375+1088</f>
        <v>12780.3</v>
      </c>
    </row>
    <row r="43" spans="1:7" ht="20.100000000000001" customHeight="1" x14ac:dyDescent="0.25">
      <c r="A43" s="21" t="s">
        <v>21</v>
      </c>
      <c r="B43" s="21"/>
      <c r="C43" s="21"/>
      <c r="D43" s="21" t="s">
        <v>19</v>
      </c>
      <c r="E43" s="21"/>
      <c r="F43" s="21"/>
      <c r="G43" s="9">
        <v>0</v>
      </c>
    </row>
    <row r="44" spans="1:7" ht="20.100000000000001" customHeight="1" x14ac:dyDescent="0.25">
      <c r="A44" s="21"/>
      <c r="B44" s="21"/>
      <c r="C44" s="21"/>
      <c r="D44" s="21" t="s">
        <v>20</v>
      </c>
      <c r="E44" s="21"/>
      <c r="F44" s="21"/>
      <c r="G44" s="9">
        <v>0</v>
      </c>
    </row>
    <row r="45" spans="1:7" s="4" customFormat="1" ht="20.100000000000001" customHeight="1" x14ac:dyDescent="0.25">
      <c r="A45" s="20" t="s">
        <v>11</v>
      </c>
      <c r="B45" s="20"/>
      <c r="C45" s="20"/>
      <c r="D45" s="20"/>
      <c r="E45" s="20"/>
      <c r="F45" s="20"/>
      <c r="G45" s="8">
        <f>SUM(G41:G44)</f>
        <v>25865.3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7421-0C46-4457-B4CA-BEA8D4060390}">
  <dimension ref="A1:G45"/>
  <sheetViews>
    <sheetView showGridLines="0" view="pageBreakPreview" topLeftCell="A34" zoomScaleNormal="100" zoomScaleSheetLayoutView="100" workbookViewId="0">
      <selection activeCell="O38" sqref="O38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20.100000000000001" customHeight="1" x14ac:dyDescent="0.25"/>
    <row r="3" spans="1:7" ht="20.100000000000001" customHeight="1" x14ac:dyDescent="0.25">
      <c r="A3" s="14" t="s">
        <v>23</v>
      </c>
      <c r="B3" s="14"/>
      <c r="C3" s="14"/>
      <c r="D3" s="14"/>
      <c r="E3" s="14"/>
      <c r="F3" s="14"/>
      <c r="G3" s="14"/>
    </row>
    <row r="4" spans="1:7" ht="20.100000000000001" customHeight="1" x14ac:dyDescent="0.25">
      <c r="A4" s="14" t="s">
        <v>31</v>
      </c>
      <c r="B4" s="14"/>
      <c r="C4" s="14"/>
      <c r="D4" s="14"/>
      <c r="E4" s="14"/>
      <c r="F4" s="14"/>
      <c r="G4" s="14"/>
    </row>
    <row r="5" spans="1:7" ht="20.100000000000001" customHeight="1" x14ac:dyDescent="0.25">
      <c r="A5" s="15" t="s">
        <v>24</v>
      </c>
      <c r="B5" s="15"/>
      <c r="C5" s="15"/>
      <c r="D5" s="15"/>
      <c r="E5" s="15"/>
      <c r="F5" s="16" t="s">
        <v>25</v>
      </c>
      <c r="G5" s="16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0" t="s">
        <v>1</v>
      </c>
      <c r="B7" s="11"/>
      <c r="C7" s="11"/>
      <c r="D7" s="11"/>
      <c r="E7" s="11"/>
      <c r="F7" s="11"/>
      <c r="G7" s="12"/>
    </row>
    <row r="8" spans="1:7" ht="20.100000000000001" customHeight="1" x14ac:dyDescent="0.25">
      <c r="A8" s="17" t="s">
        <v>2</v>
      </c>
      <c r="B8" s="18"/>
      <c r="C8" s="18"/>
      <c r="D8" s="18"/>
      <c r="E8" s="18"/>
      <c r="F8" s="18"/>
      <c r="G8" s="19"/>
    </row>
    <row r="9" spans="1:7" ht="20.100000000000001" customHeight="1" x14ac:dyDescent="0.25">
      <c r="A9" s="20" t="s">
        <v>3</v>
      </c>
      <c r="B9" s="20"/>
      <c r="C9" s="20"/>
      <c r="D9" s="20"/>
      <c r="E9" s="20"/>
      <c r="F9" s="20"/>
      <c r="G9" s="7" t="s">
        <v>4</v>
      </c>
    </row>
    <row r="10" spans="1:7" ht="20.100000000000001" customHeight="1" x14ac:dyDescent="0.25">
      <c r="A10" s="21" t="s">
        <v>8</v>
      </c>
      <c r="B10" s="21"/>
      <c r="C10" s="21" t="s">
        <v>5</v>
      </c>
      <c r="D10" s="21"/>
      <c r="E10" s="21" t="s">
        <v>6</v>
      </c>
      <c r="F10" s="21"/>
      <c r="G10" s="9">
        <f>50975+423+480+341</f>
        <v>52219</v>
      </c>
    </row>
    <row r="11" spans="1:7" ht="20.100000000000001" customHeight="1" x14ac:dyDescent="0.25">
      <c r="A11" s="21"/>
      <c r="B11" s="21"/>
      <c r="C11" s="21"/>
      <c r="D11" s="21"/>
      <c r="E11" s="21" t="s">
        <v>7</v>
      </c>
      <c r="F11" s="21"/>
      <c r="G11" s="9">
        <v>51300</v>
      </c>
    </row>
    <row r="12" spans="1:7" ht="20.100000000000001" customHeight="1" x14ac:dyDescent="0.25">
      <c r="A12" s="21"/>
      <c r="B12" s="21"/>
      <c r="C12" s="21" t="s">
        <v>22</v>
      </c>
      <c r="D12" s="21"/>
      <c r="E12" s="21" t="s">
        <v>6</v>
      </c>
      <c r="F12" s="21"/>
      <c r="G12" s="9">
        <f>19758+281</f>
        <v>20039</v>
      </c>
    </row>
    <row r="13" spans="1:7" ht="20.100000000000001" customHeight="1" x14ac:dyDescent="0.25">
      <c r="A13" s="21"/>
      <c r="B13" s="21"/>
      <c r="C13" s="21"/>
      <c r="D13" s="21"/>
      <c r="E13" s="21" t="s">
        <v>7</v>
      </c>
      <c r="F13" s="21"/>
      <c r="G13" s="9">
        <v>16417</v>
      </c>
    </row>
    <row r="14" spans="1:7" ht="20.100000000000001" customHeight="1" x14ac:dyDescent="0.25">
      <c r="A14" s="21"/>
      <c r="B14" s="21"/>
      <c r="C14" s="21" t="s">
        <v>9</v>
      </c>
      <c r="D14" s="21"/>
      <c r="E14" s="21" t="s">
        <v>10</v>
      </c>
      <c r="F14" s="21"/>
      <c r="G14" s="9">
        <v>58</v>
      </c>
    </row>
    <row r="15" spans="1:7" ht="20.100000000000001" customHeight="1" x14ac:dyDescent="0.25">
      <c r="A15" s="21" t="s">
        <v>21</v>
      </c>
      <c r="B15" s="21"/>
      <c r="C15" s="21" t="s">
        <v>5</v>
      </c>
      <c r="D15" s="21"/>
      <c r="E15" s="21" t="s">
        <v>6</v>
      </c>
      <c r="F15" s="21"/>
      <c r="G15" s="9">
        <f>2248+40</f>
        <v>2288</v>
      </c>
    </row>
    <row r="16" spans="1:7" ht="20.100000000000001" customHeight="1" x14ac:dyDescent="0.25">
      <c r="A16" s="21"/>
      <c r="B16" s="21"/>
      <c r="C16" s="21"/>
      <c r="D16" s="21"/>
      <c r="E16" s="21" t="s">
        <v>7</v>
      </c>
      <c r="F16" s="21"/>
      <c r="G16" s="9">
        <v>1904</v>
      </c>
    </row>
    <row r="17" spans="1:7" ht="20.100000000000001" customHeight="1" x14ac:dyDescent="0.25">
      <c r="A17" s="21"/>
      <c r="B17" s="21"/>
      <c r="C17" s="21" t="s">
        <v>22</v>
      </c>
      <c r="D17" s="21"/>
      <c r="E17" s="21" t="s">
        <v>6</v>
      </c>
      <c r="F17" s="21"/>
      <c r="G17" s="9">
        <v>1584</v>
      </c>
    </row>
    <row r="18" spans="1:7" ht="20.100000000000001" customHeight="1" x14ac:dyDescent="0.25">
      <c r="A18" s="21"/>
      <c r="B18" s="21"/>
      <c r="C18" s="21"/>
      <c r="D18" s="21"/>
      <c r="E18" s="21" t="s">
        <v>7</v>
      </c>
      <c r="F18" s="21"/>
      <c r="G18" s="9">
        <v>881</v>
      </c>
    </row>
    <row r="19" spans="1:7" ht="20.100000000000001" customHeight="1" x14ac:dyDescent="0.25">
      <c r="A19" s="21"/>
      <c r="B19" s="21"/>
      <c r="C19" s="21" t="s">
        <v>9</v>
      </c>
      <c r="D19" s="21"/>
      <c r="E19" s="21" t="s">
        <v>10</v>
      </c>
      <c r="F19" s="21"/>
      <c r="G19" s="9">
        <v>0</v>
      </c>
    </row>
    <row r="20" spans="1:7" s="4" customFormat="1" ht="20.100000000000001" customHeight="1" x14ac:dyDescent="0.25">
      <c r="A20" s="20" t="s">
        <v>11</v>
      </c>
      <c r="B20" s="20"/>
      <c r="C20" s="20"/>
      <c r="D20" s="20"/>
      <c r="E20" s="20"/>
      <c r="F20" s="20"/>
      <c r="G20" s="8">
        <f>SUM(G10:G19)</f>
        <v>146690</v>
      </c>
    </row>
    <row r="21" spans="1:7" ht="20.100000000000001" customHeight="1" x14ac:dyDescent="0.25">
      <c r="A21" s="2"/>
      <c r="B21" s="2"/>
      <c r="C21" s="2"/>
      <c r="D21" s="22"/>
      <c r="E21" s="22"/>
      <c r="F21" s="22"/>
      <c r="G21" s="22"/>
    </row>
    <row r="22" spans="1:7" ht="20.100000000000001" customHeight="1" x14ac:dyDescent="0.25">
      <c r="A22" s="10" t="s">
        <v>12</v>
      </c>
      <c r="B22" s="11"/>
      <c r="C22" s="11"/>
      <c r="D22" s="11"/>
      <c r="E22" s="11"/>
      <c r="F22" s="11"/>
      <c r="G22" s="12"/>
    </row>
    <row r="23" spans="1:7" ht="20.100000000000001" customHeight="1" x14ac:dyDescent="0.25">
      <c r="A23" s="23" t="s">
        <v>13</v>
      </c>
      <c r="B23" s="24"/>
      <c r="C23" s="24"/>
      <c r="D23" s="24"/>
      <c r="E23" s="24"/>
      <c r="F23" s="24"/>
      <c r="G23" s="25"/>
    </row>
    <row r="24" spans="1:7" ht="20.100000000000001" customHeight="1" x14ac:dyDescent="0.25">
      <c r="A24" s="20" t="s">
        <v>3</v>
      </c>
      <c r="B24" s="20"/>
      <c r="C24" s="20"/>
      <c r="D24" s="20"/>
      <c r="E24" s="20"/>
      <c r="F24" s="20"/>
      <c r="G24" s="7" t="s">
        <v>4</v>
      </c>
    </row>
    <row r="25" spans="1:7" ht="20.100000000000001" customHeight="1" x14ac:dyDescent="0.25">
      <c r="A25" s="21" t="s">
        <v>8</v>
      </c>
      <c r="B25" s="21"/>
      <c r="C25" s="21" t="s">
        <v>5</v>
      </c>
      <c r="D25" s="21"/>
      <c r="E25" s="21" t="s">
        <v>14</v>
      </c>
      <c r="F25" s="21"/>
      <c r="G25" s="9">
        <v>726</v>
      </c>
    </row>
    <row r="26" spans="1:7" ht="20.100000000000001" customHeight="1" x14ac:dyDescent="0.25">
      <c r="A26" s="21"/>
      <c r="B26" s="21"/>
      <c r="C26" s="21"/>
      <c r="D26" s="21"/>
      <c r="E26" s="21" t="s">
        <v>15</v>
      </c>
      <c r="F26" s="21"/>
      <c r="G26" s="9">
        <v>0</v>
      </c>
    </row>
    <row r="27" spans="1:7" ht="20.100000000000001" customHeight="1" x14ac:dyDescent="0.25">
      <c r="A27" s="21"/>
      <c r="B27" s="21"/>
      <c r="C27" s="21" t="s">
        <v>22</v>
      </c>
      <c r="D27" s="21"/>
      <c r="E27" s="21" t="s">
        <v>14</v>
      </c>
      <c r="F27" s="21"/>
      <c r="G27" s="9">
        <v>248</v>
      </c>
    </row>
    <row r="28" spans="1:7" ht="20.100000000000001" customHeight="1" x14ac:dyDescent="0.25">
      <c r="A28" s="21"/>
      <c r="B28" s="21"/>
      <c r="C28" s="21"/>
      <c r="D28" s="21"/>
      <c r="E28" s="21" t="s">
        <v>15</v>
      </c>
      <c r="F28" s="21"/>
      <c r="G28" s="9">
        <v>0</v>
      </c>
    </row>
    <row r="29" spans="1:7" ht="20.100000000000001" customHeight="1" x14ac:dyDescent="0.25">
      <c r="A29" s="21"/>
      <c r="B29" s="21"/>
      <c r="C29" s="21" t="s">
        <v>9</v>
      </c>
      <c r="D29" s="21"/>
      <c r="E29" s="21"/>
      <c r="F29" s="21"/>
      <c r="G29" s="9">
        <v>248</v>
      </c>
    </row>
    <row r="30" spans="1:7" ht="20.100000000000001" customHeight="1" x14ac:dyDescent="0.25">
      <c r="A30" s="21" t="s">
        <v>21</v>
      </c>
      <c r="B30" s="21"/>
      <c r="C30" s="21" t="s">
        <v>5</v>
      </c>
      <c r="D30" s="21"/>
      <c r="E30" s="21" t="s">
        <v>14</v>
      </c>
      <c r="F30" s="21"/>
      <c r="G30" s="9">
        <v>34</v>
      </c>
    </row>
    <row r="31" spans="1:7" ht="20.100000000000001" customHeight="1" x14ac:dyDescent="0.25">
      <c r="A31" s="21"/>
      <c r="B31" s="21"/>
      <c r="C31" s="21"/>
      <c r="D31" s="21"/>
      <c r="E31" s="21" t="s">
        <v>15</v>
      </c>
      <c r="F31" s="21"/>
      <c r="G31" s="9">
        <v>0</v>
      </c>
    </row>
    <row r="32" spans="1:7" ht="20.100000000000001" customHeight="1" x14ac:dyDescent="0.25">
      <c r="A32" s="21"/>
      <c r="B32" s="21"/>
      <c r="C32" s="26" t="s">
        <v>22</v>
      </c>
      <c r="D32" s="27"/>
      <c r="E32" s="21" t="s">
        <v>14</v>
      </c>
      <c r="F32" s="21"/>
      <c r="G32" s="9">
        <v>18</v>
      </c>
    </row>
    <row r="33" spans="1:7" ht="20.100000000000001" customHeight="1" x14ac:dyDescent="0.25">
      <c r="A33" s="21"/>
      <c r="B33" s="21"/>
      <c r="C33" s="28"/>
      <c r="D33" s="29"/>
      <c r="E33" s="21" t="s">
        <v>15</v>
      </c>
      <c r="F33" s="21"/>
      <c r="G33" s="9">
        <v>0</v>
      </c>
    </row>
    <row r="34" spans="1:7" ht="20.100000000000001" customHeight="1" x14ac:dyDescent="0.25">
      <c r="A34" s="21"/>
      <c r="B34" s="21"/>
      <c r="C34" s="21" t="s">
        <v>9</v>
      </c>
      <c r="D34" s="21"/>
      <c r="E34" s="21"/>
      <c r="F34" s="21"/>
      <c r="G34" s="9">
        <v>4</v>
      </c>
    </row>
    <row r="35" spans="1:7" ht="20.100000000000001" customHeight="1" x14ac:dyDescent="0.25">
      <c r="A35" s="21" t="s">
        <v>16</v>
      </c>
      <c r="B35" s="21"/>
      <c r="C35" s="21"/>
      <c r="D35" s="21"/>
      <c r="E35" s="21"/>
      <c r="F35" s="21"/>
      <c r="G35" s="9">
        <v>38</v>
      </c>
    </row>
    <row r="36" spans="1:7" s="4" customFormat="1" ht="20.100000000000001" customHeight="1" x14ac:dyDescent="0.25">
      <c r="A36" s="20" t="s">
        <v>11</v>
      </c>
      <c r="B36" s="20"/>
      <c r="C36" s="20"/>
      <c r="D36" s="20"/>
      <c r="E36" s="20"/>
      <c r="F36" s="20"/>
      <c r="G36" s="8">
        <f>SUM(G25:G35)</f>
        <v>1316</v>
      </c>
    </row>
    <row r="37" spans="1:7" ht="20.100000000000001" customHeight="1" x14ac:dyDescent="0.25">
      <c r="A37" s="3"/>
      <c r="B37" s="3"/>
      <c r="C37" s="3"/>
      <c r="D37" s="30"/>
      <c r="E37" s="30"/>
      <c r="F37" s="30"/>
      <c r="G37" s="30"/>
    </row>
    <row r="38" spans="1:7" ht="20.100000000000001" customHeight="1" x14ac:dyDescent="0.25">
      <c r="A38" s="10" t="s">
        <v>17</v>
      </c>
      <c r="B38" s="11"/>
      <c r="C38" s="11"/>
      <c r="D38" s="11"/>
      <c r="E38" s="11"/>
      <c r="F38" s="11"/>
      <c r="G38" s="12"/>
    </row>
    <row r="39" spans="1:7" ht="20.100000000000001" customHeight="1" x14ac:dyDescent="0.25">
      <c r="A39" s="23" t="s">
        <v>18</v>
      </c>
      <c r="B39" s="24"/>
      <c r="C39" s="24"/>
      <c r="D39" s="24"/>
      <c r="E39" s="24"/>
      <c r="F39" s="24"/>
      <c r="G39" s="25"/>
    </row>
    <row r="40" spans="1:7" ht="20.100000000000001" customHeight="1" x14ac:dyDescent="0.25">
      <c r="A40" s="20" t="s">
        <v>3</v>
      </c>
      <c r="B40" s="20"/>
      <c r="C40" s="20"/>
      <c r="D40" s="20"/>
      <c r="E40" s="20"/>
      <c r="F40" s="20"/>
      <c r="G40" s="7" t="s">
        <v>4</v>
      </c>
    </row>
    <row r="41" spans="1:7" ht="20.100000000000001" customHeight="1" x14ac:dyDescent="0.25">
      <c r="A41" s="21" t="s">
        <v>8</v>
      </c>
      <c r="B41" s="21"/>
      <c r="C41" s="21"/>
      <c r="D41" s="21" t="s">
        <v>19</v>
      </c>
      <c r="E41" s="21"/>
      <c r="F41" s="21"/>
      <c r="G41" s="9">
        <f>1664.25+15681+0</f>
        <v>17345.25</v>
      </c>
    </row>
    <row r="42" spans="1:7" ht="20.100000000000001" customHeight="1" x14ac:dyDescent="0.25">
      <c r="A42" s="21"/>
      <c r="B42" s="21"/>
      <c r="C42" s="21"/>
      <c r="D42" s="21" t="s">
        <v>20</v>
      </c>
      <c r="E42" s="21"/>
      <c r="F42" s="21"/>
      <c r="G42" s="9">
        <f>10627.7+3868+956</f>
        <v>15451.7</v>
      </c>
    </row>
    <row r="43" spans="1:7" ht="20.100000000000001" customHeight="1" x14ac:dyDescent="0.25">
      <c r="A43" s="21" t="s">
        <v>21</v>
      </c>
      <c r="B43" s="21"/>
      <c r="C43" s="21"/>
      <c r="D43" s="21" t="s">
        <v>19</v>
      </c>
      <c r="E43" s="21"/>
      <c r="F43" s="21"/>
      <c r="G43" s="9">
        <v>0</v>
      </c>
    </row>
    <row r="44" spans="1:7" ht="20.100000000000001" customHeight="1" x14ac:dyDescent="0.25">
      <c r="A44" s="21"/>
      <c r="B44" s="21"/>
      <c r="C44" s="21"/>
      <c r="D44" s="21" t="s">
        <v>20</v>
      </c>
      <c r="E44" s="21"/>
      <c r="F44" s="21"/>
      <c r="G44" s="9">
        <v>0</v>
      </c>
    </row>
    <row r="45" spans="1:7" s="4" customFormat="1" ht="20.100000000000001" customHeight="1" x14ac:dyDescent="0.25">
      <c r="A45" s="20" t="s">
        <v>11</v>
      </c>
      <c r="B45" s="20"/>
      <c r="C45" s="20"/>
      <c r="D45" s="20"/>
      <c r="E45" s="20"/>
      <c r="F45" s="20"/>
      <c r="G45" s="8">
        <f>SUM(G41:G44)</f>
        <v>32796.949999999997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2B9A-D9CE-4D02-A767-E0EF6187B0E8}">
  <dimension ref="A1:G45"/>
  <sheetViews>
    <sheetView showGridLines="0" view="pageBreakPreview" topLeftCell="A22" zoomScaleNormal="100" zoomScaleSheetLayoutView="100" workbookViewId="0">
      <selection activeCell="L39" sqref="L39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20.100000000000001" customHeight="1" x14ac:dyDescent="0.25"/>
    <row r="3" spans="1:7" ht="20.100000000000001" customHeight="1" x14ac:dyDescent="0.25">
      <c r="A3" s="14" t="s">
        <v>23</v>
      </c>
      <c r="B3" s="14"/>
      <c r="C3" s="14"/>
      <c r="D3" s="14"/>
      <c r="E3" s="14"/>
      <c r="F3" s="14"/>
      <c r="G3" s="14"/>
    </row>
    <row r="4" spans="1:7" ht="20.100000000000001" customHeight="1" x14ac:dyDescent="0.25">
      <c r="A4" s="14" t="s">
        <v>32</v>
      </c>
      <c r="B4" s="14"/>
      <c r="C4" s="14"/>
      <c r="D4" s="14"/>
      <c r="E4" s="14"/>
      <c r="F4" s="14"/>
      <c r="G4" s="14"/>
    </row>
    <row r="5" spans="1:7" ht="20.100000000000001" customHeight="1" x14ac:dyDescent="0.25">
      <c r="A5" s="15" t="s">
        <v>24</v>
      </c>
      <c r="B5" s="15"/>
      <c r="C5" s="15"/>
      <c r="D5" s="15"/>
      <c r="E5" s="15"/>
      <c r="F5" s="16" t="s">
        <v>25</v>
      </c>
      <c r="G5" s="16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0" t="s">
        <v>1</v>
      </c>
      <c r="B7" s="11"/>
      <c r="C7" s="11"/>
      <c r="D7" s="11"/>
      <c r="E7" s="11"/>
      <c r="F7" s="11"/>
      <c r="G7" s="12"/>
    </row>
    <row r="8" spans="1:7" ht="20.100000000000001" customHeight="1" x14ac:dyDescent="0.25">
      <c r="A8" s="17" t="s">
        <v>2</v>
      </c>
      <c r="B8" s="18"/>
      <c r="C8" s="18"/>
      <c r="D8" s="18"/>
      <c r="E8" s="18"/>
      <c r="F8" s="18"/>
      <c r="G8" s="19"/>
    </row>
    <row r="9" spans="1:7" ht="20.100000000000001" customHeight="1" x14ac:dyDescent="0.25">
      <c r="A9" s="20" t="s">
        <v>3</v>
      </c>
      <c r="B9" s="20"/>
      <c r="C9" s="20"/>
      <c r="D9" s="20"/>
      <c r="E9" s="20"/>
      <c r="F9" s="20"/>
      <c r="G9" s="7" t="s">
        <v>4</v>
      </c>
    </row>
    <row r="10" spans="1:7" ht="20.100000000000001" customHeight="1" x14ac:dyDescent="0.25">
      <c r="A10" s="21" t="s">
        <v>8</v>
      </c>
      <c r="B10" s="21"/>
      <c r="C10" s="21" t="s">
        <v>5</v>
      </c>
      <c r="D10" s="21"/>
      <c r="E10" s="21" t="s">
        <v>6</v>
      </c>
      <c r="F10" s="21"/>
      <c r="G10" s="9">
        <f>49527+400+522+353</f>
        <v>50802</v>
      </c>
    </row>
    <row r="11" spans="1:7" ht="20.100000000000001" customHeight="1" x14ac:dyDescent="0.25">
      <c r="A11" s="21"/>
      <c r="B11" s="21"/>
      <c r="C11" s="21"/>
      <c r="D11" s="21"/>
      <c r="E11" s="21" t="s">
        <v>7</v>
      </c>
      <c r="F11" s="21"/>
      <c r="G11" s="9">
        <v>50312</v>
      </c>
    </row>
    <row r="12" spans="1:7" ht="20.100000000000001" customHeight="1" x14ac:dyDescent="0.25">
      <c r="A12" s="21"/>
      <c r="B12" s="21"/>
      <c r="C12" s="21" t="s">
        <v>22</v>
      </c>
      <c r="D12" s="21"/>
      <c r="E12" s="21" t="s">
        <v>6</v>
      </c>
      <c r="F12" s="21"/>
      <c r="G12" s="9">
        <f>13074+295</f>
        <v>13369</v>
      </c>
    </row>
    <row r="13" spans="1:7" ht="20.100000000000001" customHeight="1" x14ac:dyDescent="0.25">
      <c r="A13" s="21"/>
      <c r="B13" s="21"/>
      <c r="C13" s="21"/>
      <c r="D13" s="21"/>
      <c r="E13" s="21" t="s">
        <v>7</v>
      </c>
      <c r="F13" s="21"/>
      <c r="G13" s="9">
        <v>12740</v>
      </c>
    </row>
    <row r="14" spans="1:7" ht="20.100000000000001" customHeight="1" x14ac:dyDescent="0.25">
      <c r="A14" s="21"/>
      <c r="B14" s="21"/>
      <c r="C14" s="21" t="s">
        <v>9</v>
      </c>
      <c r="D14" s="21"/>
      <c r="E14" s="21" t="s">
        <v>10</v>
      </c>
      <c r="F14" s="21"/>
      <c r="G14" s="9">
        <v>308</v>
      </c>
    </row>
    <row r="15" spans="1:7" ht="20.100000000000001" customHeight="1" x14ac:dyDescent="0.25">
      <c r="A15" s="21" t="s">
        <v>21</v>
      </c>
      <c r="B15" s="21"/>
      <c r="C15" s="21" t="s">
        <v>5</v>
      </c>
      <c r="D15" s="21"/>
      <c r="E15" s="21" t="s">
        <v>6</v>
      </c>
      <c r="F15" s="21"/>
      <c r="G15" s="9">
        <f>1520+40</f>
        <v>1560</v>
      </c>
    </row>
    <row r="16" spans="1:7" ht="20.100000000000001" customHeight="1" x14ac:dyDescent="0.25">
      <c r="A16" s="21"/>
      <c r="B16" s="21"/>
      <c r="C16" s="21"/>
      <c r="D16" s="21"/>
      <c r="E16" s="21" t="s">
        <v>7</v>
      </c>
      <c r="F16" s="21"/>
      <c r="G16" s="9">
        <v>1530</v>
      </c>
    </row>
    <row r="17" spans="1:7" ht="20.100000000000001" customHeight="1" x14ac:dyDescent="0.25">
      <c r="A17" s="21"/>
      <c r="B17" s="21"/>
      <c r="C17" s="21" t="s">
        <v>22</v>
      </c>
      <c r="D17" s="21"/>
      <c r="E17" s="21" t="s">
        <v>6</v>
      </c>
      <c r="F17" s="21"/>
      <c r="G17" s="9">
        <f>101+7</f>
        <v>108</v>
      </c>
    </row>
    <row r="18" spans="1:7" ht="20.100000000000001" customHeight="1" x14ac:dyDescent="0.25">
      <c r="A18" s="21"/>
      <c r="B18" s="21"/>
      <c r="C18" s="21"/>
      <c r="D18" s="21"/>
      <c r="E18" s="21" t="s">
        <v>7</v>
      </c>
      <c r="F18" s="21"/>
      <c r="G18" s="9">
        <v>101</v>
      </c>
    </row>
    <row r="19" spans="1:7" ht="20.100000000000001" customHeight="1" x14ac:dyDescent="0.25">
      <c r="A19" s="21"/>
      <c r="B19" s="21"/>
      <c r="C19" s="21" t="s">
        <v>9</v>
      </c>
      <c r="D19" s="21"/>
      <c r="E19" s="21" t="s">
        <v>10</v>
      </c>
      <c r="F19" s="21"/>
      <c r="G19" s="9">
        <v>0</v>
      </c>
    </row>
    <row r="20" spans="1:7" s="4" customFormat="1" ht="20.100000000000001" customHeight="1" x14ac:dyDescent="0.25">
      <c r="A20" s="20" t="s">
        <v>11</v>
      </c>
      <c r="B20" s="20"/>
      <c r="C20" s="20"/>
      <c r="D20" s="20"/>
      <c r="E20" s="20"/>
      <c r="F20" s="20"/>
      <c r="G20" s="8">
        <f>SUM(G10:G19)</f>
        <v>130830</v>
      </c>
    </row>
    <row r="21" spans="1:7" ht="20.100000000000001" customHeight="1" x14ac:dyDescent="0.25">
      <c r="A21" s="2"/>
      <c r="B21" s="2"/>
      <c r="C21" s="2"/>
      <c r="D21" s="22"/>
      <c r="E21" s="22"/>
      <c r="F21" s="22"/>
      <c r="G21" s="22"/>
    </row>
    <row r="22" spans="1:7" ht="20.100000000000001" customHeight="1" x14ac:dyDescent="0.25">
      <c r="A22" s="10" t="s">
        <v>12</v>
      </c>
      <c r="B22" s="11"/>
      <c r="C22" s="11"/>
      <c r="D22" s="11"/>
      <c r="E22" s="11"/>
      <c r="F22" s="11"/>
      <c r="G22" s="12"/>
    </row>
    <row r="23" spans="1:7" ht="20.100000000000001" customHeight="1" x14ac:dyDescent="0.25">
      <c r="A23" s="23" t="s">
        <v>13</v>
      </c>
      <c r="B23" s="24"/>
      <c r="C23" s="24"/>
      <c r="D23" s="24"/>
      <c r="E23" s="24"/>
      <c r="F23" s="24"/>
      <c r="G23" s="25"/>
    </row>
    <row r="24" spans="1:7" ht="20.100000000000001" customHeight="1" x14ac:dyDescent="0.25">
      <c r="A24" s="20" t="s">
        <v>3</v>
      </c>
      <c r="B24" s="20"/>
      <c r="C24" s="20"/>
      <c r="D24" s="20"/>
      <c r="E24" s="20"/>
      <c r="F24" s="20"/>
      <c r="G24" s="7" t="s">
        <v>4</v>
      </c>
    </row>
    <row r="25" spans="1:7" ht="20.100000000000001" customHeight="1" x14ac:dyDescent="0.25">
      <c r="A25" s="21" t="s">
        <v>8</v>
      </c>
      <c r="B25" s="21"/>
      <c r="C25" s="21" t="s">
        <v>5</v>
      </c>
      <c r="D25" s="21"/>
      <c r="E25" s="21" t="s">
        <v>14</v>
      </c>
      <c r="F25" s="21"/>
      <c r="G25" s="9">
        <v>712</v>
      </c>
    </row>
    <row r="26" spans="1:7" ht="20.100000000000001" customHeight="1" x14ac:dyDescent="0.25">
      <c r="A26" s="21"/>
      <c r="B26" s="21"/>
      <c r="C26" s="21"/>
      <c r="D26" s="21"/>
      <c r="E26" s="21" t="s">
        <v>15</v>
      </c>
      <c r="F26" s="21"/>
      <c r="G26" s="9">
        <v>0</v>
      </c>
    </row>
    <row r="27" spans="1:7" ht="20.100000000000001" customHeight="1" x14ac:dyDescent="0.25">
      <c r="A27" s="21"/>
      <c r="B27" s="21"/>
      <c r="C27" s="21" t="s">
        <v>22</v>
      </c>
      <c r="D27" s="21"/>
      <c r="E27" s="21" t="s">
        <v>14</v>
      </c>
      <c r="F27" s="21"/>
      <c r="G27" s="9">
        <v>186</v>
      </c>
    </row>
    <row r="28" spans="1:7" ht="20.100000000000001" customHeight="1" x14ac:dyDescent="0.25">
      <c r="A28" s="21"/>
      <c r="B28" s="21"/>
      <c r="C28" s="21"/>
      <c r="D28" s="21"/>
      <c r="E28" s="21" t="s">
        <v>15</v>
      </c>
      <c r="F28" s="21"/>
      <c r="G28" s="9">
        <v>0</v>
      </c>
    </row>
    <row r="29" spans="1:7" ht="20.100000000000001" customHeight="1" x14ac:dyDescent="0.25">
      <c r="A29" s="21"/>
      <c r="B29" s="21"/>
      <c r="C29" s="21" t="s">
        <v>9</v>
      </c>
      <c r="D29" s="21"/>
      <c r="E29" s="21"/>
      <c r="F29" s="21"/>
      <c r="G29" s="9">
        <v>314</v>
      </c>
    </row>
    <row r="30" spans="1:7" ht="20.100000000000001" customHeight="1" x14ac:dyDescent="0.25">
      <c r="A30" s="21" t="s">
        <v>21</v>
      </c>
      <c r="B30" s="21"/>
      <c r="C30" s="21" t="s">
        <v>5</v>
      </c>
      <c r="D30" s="21"/>
      <c r="E30" s="21" t="s">
        <v>14</v>
      </c>
      <c r="F30" s="21"/>
      <c r="G30" s="9">
        <v>22</v>
      </c>
    </row>
    <row r="31" spans="1:7" ht="20.100000000000001" customHeight="1" x14ac:dyDescent="0.25">
      <c r="A31" s="21"/>
      <c r="B31" s="21"/>
      <c r="C31" s="21"/>
      <c r="D31" s="21"/>
      <c r="E31" s="21" t="s">
        <v>15</v>
      </c>
      <c r="F31" s="21"/>
      <c r="G31" s="9">
        <v>0</v>
      </c>
    </row>
    <row r="32" spans="1:7" ht="20.100000000000001" customHeight="1" x14ac:dyDescent="0.25">
      <c r="A32" s="21"/>
      <c r="B32" s="21"/>
      <c r="C32" s="26" t="s">
        <v>22</v>
      </c>
      <c r="D32" s="27"/>
      <c r="E32" s="21" t="s">
        <v>14</v>
      </c>
      <c r="F32" s="21"/>
      <c r="G32" s="9">
        <v>2</v>
      </c>
    </row>
    <row r="33" spans="1:7" ht="20.100000000000001" customHeight="1" x14ac:dyDescent="0.25">
      <c r="A33" s="21"/>
      <c r="B33" s="21"/>
      <c r="C33" s="28"/>
      <c r="D33" s="29"/>
      <c r="E33" s="21" t="s">
        <v>15</v>
      </c>
      <c r="F33" s="21"/>
      <c r="G33" s="9">
        <v>0</v>
      </c>
    </row>
    <row r="34" spans="1:7" ht="20.100000000000001" customHeight="1" x14ac:dyDescent="0.25">
      <c r="A34" s="21"/>
      <c r="B34" s="21"/>
      <c r="C34" s="21" t="s">
        <v>9</v>
      </c>
      <c r="D34" s="21"/>
      <c r="E34" s="21"/>
      <c r="F34" s="21"/>
      <c r="G34" s="9">
        <v>18</v>
      </c>
    </row>
    <row r="35" spans="1:7" ht="20.100000000000001" customHeight="1" x14ac:dyDescent="0.25">
      <c r="A35" s="21" t="s">
        <v>16</v>
      </c>
      <c r="B35" s="21"/>
      <c r="C35" s="21"/>
      <c r="D35" s="21"/>
      <c r="E35" s="21"/>
      <c r="F35" s="21"/>
      <c r="G35" s="9">
        <v>84</v>
      </c>
    </row>
    <row r="36" spans="1:7" s="4" customFormat="1" ht="20.100000000000001" customHeight="1" x14ac:dyDescent="0.25">
      <c r="A36" s="20" t="s">
        <v>11</v>
      </c>
      <c r="B36" s="20"/>
      <c r="C36" s="20"/>
      <c r="D36" s="20"/>
      <c r="E36" s="20"/>
      <c r="F36" s="20"/>
      <c r="G36" s="8">
        <f>SUM(G25:G35)</f>
        <v>1338</v>
      </c>
    </row>
    <row r="37" spans="1:7" ht="20.100000000000001" customHeight="1" x14ac:dyDescent="0.25">
      <c r="A37" s="3"/>
      <c r="B37" s="3"/>
      <c r="C37" s="3"/>
      <c r="D37" s="30"/>
      <c r="E37" s="30"/>
      <c r="F37" s="30"/>
      <c r="G37" s="30"/>
    </row>
    <row r="38" spans="1:7" ht="20.100000000000001" customHeight="1" x14ac:dyDescent="0.25">
      <c r="A38" s="10" t="s">
        <v>17</v>
      </c>
      <c r="B38" s="11"/>
      <c r="C38" s="11"/>
      <c r="D38" s="11"/>
      <c r="E38" s="11"/>
      <c r="F38" s="11"/>
      <c r="G38" s="12"/>
    </row>
    <row r="39" spans="1:7" ht="20.100000000000001" customHeight="1" x14ac:dyDescent="0.25">
      <c r="A39" s="23" t="s">
        <v>18</v>
      </c>
      <c r="B39" s="24"/>
      <c r="C39" s="24"/>
      <c r="D39" s="24"/>
      <c r="E39" s="24"/>
      <c r="F39" s="24"/>
      <c r="G39" s="25"/>
    </row>
    <row r="40" spans="1:7" ht="20.100000000000001" customHeight="1" x14ac:dyDescent="0.25">
      <c r="A40" s="20" t="s">
        <v>3</v>
      </c>
      <c r="B40" s="20"/>
      <c r="C40" s="20"/>
      <c r="D40" s="20"/>
      <c r="E40" s="20"/>
      <c r="F40" s="20"/>
      <c r="G40" s="7" t="s">
        <v>4</v>
      </c>
    </row>
    <row r="41" spans="1:7" ht="20.100000000000001" customHeight="1" x14ac:dyDescent="0.25">
      <c r="A41" s="21" t="s">
        <v>8</v>
      </c>
      <c r="B41" s="21"/>
      <c r="C41" s="21"/>
      <c r="D41" s="21" t="s">
        <v>19</v>
      </c>
      <c r="E41" s="21"/>
      <c r="F41" s="21"/>
      <c r="G41" s="9">
        <f>1553+12870+5</f>
        <v>14428</v>
      </c>
    </row>
    <row r="42" spans="1:7" ht="20.100000000000001" customHeight="1" x14ac:dyDescent="0.25">
      <c r="A42" s="21"/>
      <c r="B42" s="21"/>
      <c r="C42" s="21"/>
      <c r="D42" s="21" t="s">
        <v>20</v>
      </c>
      <c r="E42" s="21"/>
      <c r="F42" s="21"/>
      <c r="G42" s="9">
        <f>11130+3664+2979</f>
        <v>17773</v>
      </c>
    </row>
    <row r="43" spans="1:7" ht="20.100000000000001" customHeight="1" x14ac:dyDescent="0.25">
      <c r="A43" s="21" t="s">
        <v>21</v>
      </c>
      <c r="B43" s="21"/>
      <c r="C43" s="21"/>
      <c r="D43" s="21" t="s">
        <v>19</v>
      </c>
      <c r="E43" s="21"/>
      <c r="F43" s="21"/>
      <c r="G43" s="9">
        <v>0</v>
      </c>
    </row>
    <row r="44" spans="1:7" ht="20.100000000000001" customHeight="1" x14ac:dyDescent="0.25">
      <c r="A44" s="21"/>
      <c r="B44" s="21"/>
      <c r="C44" s="21"/>
      <c r="D44" s="21" t="s">
        <v>20</v>
      </c>
      <c r="E44" s="21"/>
      <c r="F44" s="21"/>
      <c r="G44" s="9">
        <v>0</v>
      </c>
    </row>
    <row r="45" spans="1:7" s="4" customFormat="1" ht="20.100000000000001" customHeight="1" x14ac:dyDescent="0.25">
      <c r="A45" s="20" t="s">
        <v>11</v>
      </c>
      <c r="B45" s="20"/>
      <c r="C45" s="20"/>
      <c r="D45" s="20"/>
      <c r="E45" s="20"/>
      <c r="F45" s="20"/>
      <c r="G45" s="8">
        <f>SUM(G41:G44)</f>
        <v>32201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00CF-82D2-4979-9722-8A52CBEAE0BA}">
  <dimension ref="A1:G45"/>
  <sheetViews>
    <sheetView showGridLines="0" tabSelected="1" view="pageBreakPreview" topLeftCell="A22" zoomScaleNormal="100" zoomScaleSheetLayoutView="100" workbookViewId="0">
      <selection activeCell="L40" sqref="L40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20.100000000000001" customHeight="1" x14ac:dyDescent="0.25"/>
    <row r="3" spans="1:7" ht="20.100000000000001" customHeight="1" x14ac:dyDescent="0.25">
      <c r="A3" s="14" t="s">
        <v>23</v>
      </c>
      <c r="B3" s="14"/>
      <c r="C3" s="14"/>
      <c r="D3" s="14"/>
      <c r="E3" s="14"/>
      <c r="F3" s="14"/>
      <c r="G3" s="14"/>
    </row>
    <row r="4" spans="1:7" ht="20.100000000000001" customHeight="1" x14ac:dyDescent="0.25">
      <c r="A4" s="14" t="s">
        <v>33</v>
      </c>
      <c r="B4" s="14"/>
      <c r="C4" s="14"/>
      <c r="D4" s="14"/>
      <c r="E4" s="14"/>
      <c r="F4" s="14"/>
      <c r="G4" s="14"/>
    </row>
    <row r="5" spans="1:7" ht="20.100000000000001" customHeight="1" x14ac:dyDescent="0.25">
      <c r="A5" s="15" t="s">
        <v>24</v>
      </c>
      <c r="B5" s="15"/>
      <c r="C5" s="15"/>
      <c r="D5" s="15"/>
      <c r="E5" s="15"/>
      <c r="F5" s="16" t="s">
        <v>25</v>
      </c>
      <c r="G5" s="16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0" t="s">
        <v>1</v>
      </c>
      <c r="B7" s="11"/>
      <c r="C7" s="11"/>
      <c r="D7" s="11"/>
      <c r="E7" s="11"/>
      <c r="F7" s="11"/>
      <c r="G7" s="12"/>
    </row>
    <row r="8" spans="1:7" ht="20.100000000000001" customHeight="1" x14ac:dyDescent="0.25">
      <c r="A8" s="17" t="s">
        <v>2</v>
      </c>
      <c r="B8" s="18"/>
      <c r="C8" s="18"/>
      <c r="D8" s="18"/>
      <c r="E8" s="18"/>
      <c r="F8" s="18"/>
      <c r="G8" s="19"/>
    </row>
    <row r="9" spans="1:7" ht="20.100000000000001" customHeight="1" x14ac:dyDescent="0.25">
      <c r="A9" s="20" t="s">
        <v>3</v>
      </c>
      <c r="B9" s="20"/>
      <c r="C9" s="20"/>
      <c r="D9" s="20"/>
      <c r="E9" s="20"/>
      <c r="F9" s="20"/>
      <c r="G9" s="7" t="s">
        <v>4</v>
      </c>
    </row>
    <row r="10" spans="1:7" ht="20.100000000000001" customHeight="1" x14ac:dyDescent="0.25">
      <c r="A10" s="21" t="s">
        <v>8</v>
      </c>
      <c r="B10" s="21"/>
      <c r="C10" s="21" t="s">
        <v>5</v>
      </c>
      <c r="D10" s="21"/>
      <c r="E10" s="21" t="s">
        <v>6</v>
      </c>
      <c r="F10" s="21"/>
      <c r="G10" s="9">
        <f>55086+352+402+466</f>
        <v>56306</v>
      </c>
    </row>
    <row r="11" spans="1:7" ht="20.100000000000001" customHeight="1" x14ac:dyDescent="0.25">
      <c r="A11" s="21"/>
      <c r="B11" s="21"/>
      <c r="C11" s="21"/>
      <c r="D11" s="21"/>
      <c r="E11" s="21" t="s">
        <v>7</v>
      </c>
      <c r="F11" s="21"/>
      <c r="G11" s="9">
        <v>69074</v>
      </c>
    </row>
    <row r="12" spans="1:7" ht="20.100000000000001" customHeight="1" x14ac:dyDescent="0.25">
      <c r="A12" s="21"/>
      <c r="B12" s="21"/>
      <c r="C12" s="21" t="s">
        <v>22</v>
      </c>
      <c r="D12" s="21"/>
      <c r="E12" s="21" t="s">
        <v>6</v>
      </c>
      <c r="F12" s="21"/>
      <c r="G12" s="9">
        <f>21780+521</f>
        <v>22301</v>
      </c>
    </row>
    <row r="13" spans="1:7" ht="20.100000000000001" customHeight="1" x14ac:dyDescent="0.25">
      <c r="A13" s="21"/>
      <c r="B13" s="21"/>
      <c r="C13" s="21"/>
      <c r="D13" s="21"/>
      <c r="E13" s="21" t="s">
        <v>7</v>
      </c>
      <c r="F13" s="21"/>
      <c r="G13" s="9">
        <v>24807</v>
      </c>
    </row>
    <row r="14" spans="1:7" ht="20.100000000000001" customHeight="1" x14ac:dyDescent="0.25">
      <c r="A14" s="21"/>
      <c r="B14" s="21"/>
      <c r="C14" s="21" t="s">
        <v>9</v>
      </c>
      <c r="D14" s="21"/>
      <c r="E14" s="21" t="s">
        <v>10</v>
      </c>
      <c r="F14" s="21"/>
      <c r="G14" s="9">
        <v>287</v>
      </c>
    </row>
    <row r="15" spans="1:7" ht="20.100000000000001" customHeight="1" x14ac:dyDescent="0.25">
      <c r="A15" s="21" t="s">
        <v>21</v>
      </c>
      <c r="B15" s="21"/>
      <c r="C15" s="21" t="s">
        <v>5</v>
      </c>
      <c r="D15" s="21"/>
      <c r="E15" s="21" t="s">
        <v>6</v>
      </c>
      <c r="F15" s="21"/>
      <c r="G15" s="9">
        <f>1721+39</f>
        <v>1760</v>
      </c>
    </row>
    <row r="16" spans="1:7" ht="20.100000000000001" customHeight="1" x14ac:dyDescent="0.25">
      <c r="A16" s="21"/>
      <c r="B16" s="21"/>
      <c r="C16" s="21"/>
      <c r="D16" s="21"/>
      <c r="E16" s="21" t="s">
        <v>7</v>
      </c>
      <c r="F16" s="21"/>
      <c r="G16" s="9">
        <v>2103</v>
      </c>
    </row>
    <row r="17" spans="1:7" ht="20.100000000000001" customHeight="1" x14ac:dyDescent="0.25">
      <c r="A17" s="21"/>
      <c r="B17" s="21"/>
      <c r="C17" s="21" t="s">
        <v>22</v>
      </c>
      <c r="D17" s="21"/>
      <c r="E17" s="21" t="s">
        <v>6</v>
      </c>
      <c r="F17" s="21"/>
      <c r="G17" s="9">
        <v>0</v>
      </c>
    </row>
    <row r="18" spans="1:7" ht="20.100000000000001" customHeight="1" x14ac:dyDescent="0.25">
      <c r="A18" s="21"/>
      <c r="B18" s="21"/>
      <c r="C18" s="21"/>
      <c r="D18" s="21"/>
      <c r="E18" s="21" t="s">
        <v>7</v>
      </c>
      <c r="F18" s="21"/>
      <c r="G18" s="9">
        <v>0</v>
      </c>
    </row>
    <row r="19" spans="1:7" ht="20.100000000000001" customHeight="1" x14ac:dyDescent="0.25">
      <c r="A19" s="21"/>
      <c r="B19" s="21"/>
      <c r="C19" s="21" t="s">
        <v>9</v>
      </c>
      <c r="D19" s="21"/>
      <c r="E19" s="21" t="s">
        <v>10</v>
      </c>
      <c r="F19" s="21"/>
      <c r="G19" s="9">
        <v>0</v>
      </c>
    </row>
    <row r="20" spans="1:7" s="4" customFormat="1" ht="20.100000000000001" customHeight="1" x14ac:dyDescent="0.25">
      <c r="A20" s="20" t="s">
        <v>11</v>
      </c>
      <c r="B20" s="20"/>
      <c r="C20" s="20"/>
      <c r="D20" s="20"/>
      <c r="E20" s="20"/>
      <c r="F20" s="20"/>
      <c r="G20" s="8">
        <f>SUM(G10:G19)</f>
        <v>176638</v>
      </c>
    </row>
    <row r="21" spans="1:7" ht="20.100000000000001" customHeight="1" x14ac:dyDescent="0.25">
      <c r="A21" s="2"/>
      <c r="B21" s="2"/>
      <c r="C21" s="2"/>
      <c r="D21" s="22"/>
      <c r="E21" s="22"/>
      <c r="F21" s="22"/>
      <c r="G21" s="22"/>
    </row>
    <row r="22" spans="1:7" ht="20.100000000000001" customHeight="1" x14ac:dyDescent="0.25">
      <c r="A22" s="10" t="s">
        <v>12</v>
      </c>
      <c r="B22" s="11"/>
      <c r="C22" s="11"/>
      <c r="D22" s="11"/>
      <c r="E22" s="11"/>
      <c r="F22" s="11"/>
      <c r="G22" s="12"/>
    </row>
    <row r="23" spans="1:7" ht="20.100000000000001" customHeight="1" x14ac:dyDescent="0.25">
      <c r="A23" s="23" t="s">
        <v>13</v>
      </c>
      <c r="B23" s="24"/>
      <c r="C23" s="24"/>
      <c r="D23" s="24"/>
      <c r="E23" s="24"/>
      <c r="F23" s="24"/>
      <c r="G23" s="25"/>
    </row>
    <row r="24" spans="1:7" ht="20.100000000000001" customHeight="1" x14ac:dyDescent="0.25">
      <c r="A24" s="20" t="s">
        <v>3</v>
      </c>
      <c r="B24" s="20"/>
      <c r="C24" s="20"/>
      <c r="D24" s="20"/>
      <c r="E24" s="20"/>
      <c r="F24" s="20"/>
      <c r="G24" s="7" t="s">
        <v>4</v>
      </c>
    </row>
    <row r="25" spans="1:7" ht="20.100000000000001" customHeight="1" x14ac:dyDescent="0.25">
      <c r="A25" s="21" t="s">
        <v>8</v>
      </c>
      <c r="B25" s="21"/>
      <c r="C25" s="21" t="s">
        <v>5</v>
      </c>
      <c r="D25" s="21"/>
      <c r="E25" s="21" t="s">
        <v>14</v>
      </c>
      <c r="F25" s="21"/>
      <c r="G25" s="9">
        <v>998</v>
      </c>
    </row>
    <row r="26" spans="1:7" ht="20.100000000000001" customHeight="1" x14ac:dyDescent="0.25">
      <c r="A26" s="21"/>
      <c r="B26" s="21"/>
      <c r="C26" s="21"/>
      <c r="D26" s="21"/>
      <c r="E26" s="21" t="s">
        <v>15</v>
      </c>
      <c r="F26" s="21"/>
      <c r="G26" s="9">
        <v>0</v>
      </c>
    </row>
    <row r="27" spans="1:7" ht="20.100000000000001" customHeight="1" x14ac:dyDescent="0.25">
      <c r="A27" s="21"/>
      <c r="B27" s="21"/>
      <c r="C27" s="21" t="s">
        <v>22</v>
      </c>
      <c r="D27" s="21"/>
      <c r="E27" s="21" t="s">
        <v>14</v>
      </c>
      <c r="F27" s="21"/>
      <c r="G27" s="9">
        <v>326</v>
      </c>
    </row>
    <row r="28" spans="1:7" ht="20.100000000000001" customHeight="1" x14ac:dyDescent="0.25">
      <c r="A28" s="21"/>
      <c r="B28" s="21"/>
      <c r="C28" s="21"/>
      <c r="D28" s="21"/>
      <c r="E28" s="21" t="s">
        <v>15</v>
      </c>
      <c r="F28" s="21"/>
      <c r="G28" s="9">
        <v>0</v>
      </c>
    </row>
    <row r="29" spans="1:7" ht="20.100000000000001" customHeight="1" x14ac:dyDescent="0.25">
      <c r="A29" s="21"/>
      <c r="B29" s="21"/>
      <c r="C29" s="21" t="s">
        <v>9</v>
      </c>
      <c r="D29" s="21"/>
      <c r="E29" s="21"/>
      <c r="F29" s="21"/>
      <c r="G29" s="9">
        <v>388</v>
      </c>
    </row>
    <row r="30" spans="1:7" ht="20.100000000000001" customHeight="1" x14ac:dyDescent="0.25">
      <c r="A30" s="21" t="s">
        <v>21</v>
      </c>
      <c r="B30" s="21"/>
      <c r="C30" s="21" t="s">
        <v>5</v>
      </c>
      <c r="D30" s="21"/>
      <c r="E30" s="21" t="s">
        <v>14</v>
      </c>
      <c r="F30" s="21"/>
      <c r="G30" s="9">
        <v>32</v>
      </c>
    </row>
    <row r="31" spans="1:7" ht="20.100000000000001" customHeight="1" x14ac:dyDescent="0.25">
      <c r="A31" s="21"/>
      <c r="B31" s="21"/>
      <c r="C31" s="21"/>
      <c r="D31" s="21"/>
      <c r="E31" s="21" t="s">
        <v>15</v>
      </c>
      <c r="F31" s="21"/>
      <c r="G31" s="9">
        <v>0</v>
      </c>
    </row>
    <row r="32" spans="1:7" ht="20.100000000000001" customHeight="1" x14ac:dyDescent="0.25">
      <c r="A32" s="21"/>
      <c r="B32" s="21"/>
      <c r="C32" s="26" t="s">
        <v>22</v>
      </c>
      <c r="D32" s="27"/>
      <c r="E32" s="21" t="s">
        <v>14</v>
      </c>
      <c r="F32" s="21"/>
      <c r="G32" s="9">
        <v>0</v>
      </c>
    </row>
    <row r="33" spans="1:7" ht="20.100000000000001" customHeight="1" x14ac:dyDescent="0.25">
      <c r="A33" s="21"/>
      <c r="B33" s="21"/>
      <c r="C33" s="28"/>
      <c r="D33" s="29"/>
      <c r="E33" s="21" t="s">
        <v>15</v>
      </c>
      <c r="F33" s="21"/>
      <c r="G33" s="9">
        <v>0</v>
      </c>
    </row>
    <row r="34" spans="1:7" ht="20.100000000000001" customHeight="1" x14ac:dyDescent="0.25">
      <c r="A34" s="21"/>
      <c r="B34" s="21"/>
      <c r="C34" s="21" t="s">
        <v>9</v>
      </c>
      <c r="D34" s="21"/>
      <c r="E34" s="21"/>
      <c r="F34" s="21"/>
      <c r="G34" s="9">
        <v>24</v>
      </c>
    </row>
    <row r="35" spans="1:7" ht="20.100000000000001" customHeight="1" x14ac:dyDescent="0.25">
      <c r="A35" s="21" t="s">
        <v>16</v>
      </c>
      <c r="B35" s="21"/>
      <c r="C35" s="21"/>
      <c r="D35" s="21"/>
      <c r="E35" s="21"/>
      <c r="F35" s="21"/>
      <c r="G35" s="9">
        <v>18</v>
      </c>
    </row>
    <row r="36" spans="1:7" s="4" customFormat="1" ht="20.100000000000001" customHeight="1" x14ac:dyDescent="0.25">
      <c r="A36" s="20" t="s">
        <v>11</v>
      </c>
      <c r="B36" s="20"/>
      <c r="C36" s="20"/>
      <c r="D36" s="20"/>
      <c r="E36" s="20"/>
      <c r="F36" s="20"/>
      <c r="G36" s="8">
        <f>SUM(G25:G35)</f>
        <v>1786</v>
      </c>
    </row>
    <row r="37" spans="1:7" ht="20.100000000000001" customHeight="1" x14ac:dyDescent="0.25">
      <c r="A37" s="3"/>
      <c r="B37" s="3"/>
      <c r="C37" s="3"/>
      <c r="D37" s="30"/>
      <c r="E37" s="30"/>
      <c r="F37" s="30"/>
      <c r="G37" s="30"/>
    </row>
    <row r="38" spans="1:7" ht="20.100000000000001" customHeight="1" x14ac:dyDescent="0.25">
      <c r="A38" s="10" t="s">
        <v>17</v>
      </c>
      <c r="B38" s="11"/>
      <c r="C38" s="11"/>
      <c r="D38" s="11"/>
      <c r="E38" s="11"/>
      <c r="F38" s="11"/>
      <c r="G38" s="12"/>
    </row>
    <row r="39" spans="1:7" ht="20.100000000000001" customHeight="1" x14ac:dyDescent="0.25">
      <c r="A39" s="23" t="s">
        <v>18</v>
      </c>
      <c r="B39" s="24"/>
      <c r="C39" s="24"/>
      <c r="D39" s="24"/>
      <c r="E39" s="24"/>
      <c r="F39" s="24"/>
      <c r="G39" s="25"/>
    </row>
    <row r="40" spans="1:7" ht="20.100000000000001" customHeight="1" x14ac:dyDescent="0.25">
      <c r="A40" s="20" t="s">
        <v>3</v>
      </c>
      <c r="B40" s="20"/>
      <c r="C40" s="20"/>
      <c r="D40" s="20"/>
      <c r="E40" s="20"/>
      <c r="F40" s="20"/>
      <c r="G40" s="7" t="s">
        <v>4</v>
      </c>
    </row>
    <row r="41" spans="1:7" ht="20.100000000000001" customHeight="1" x14ac:dyDescent="0.25">
      <c r="A41" s="21" t="s">
        <v>8</v>
      </c>
      <c r="B41" s="21"/>
      <c r="C41" s="21"/>
      <c r="D41" s="21" t="s">
        <v>19</v>
      </c>
      <c r="E41" s="21"/>
      <c r="F41" s="21"/>
      <c r="G41" s="9">
        <f>1344.4+18834+123</f>
        <v>20301.400000000001</v>
      </c>
    </row>
    <row r="42" spans="1:7" ht="20.100000000000001" customHeight="1" x14ac:dyDescent="0.25">
      <c r="A42" s="21"/>
      <c r="B42" s="21"/>
      <c r="C42" s="21"/>
      <c r="D42" s="21" t="s">
        <v>20</v>
      </c>
      <c r="E42" s="21"/>
      <c r="F42" s="21"/>
      <c r="G42" s="9">
        <f>18842.2+3501+5132</f>
        <v>27475.200000000001</v>
      </c>
    </row>
    <row r="43" spans="1:7" ht="20.100000000000001" customHeight="1" x14ac:dyDescent="0.25">
      <c r="A43" s="21" t="s">
        <v>21</v>
      </c>
      <c r="B43" s="21"/>
      <c r="C43" s="21"/>
      <c r="D43" s="21" t="s">
        <v>19</v>
      </c>
      <c r="E43" s="21"/>
      <c r="F43" s="21"/>
      <c r="G43" s="9">
        <v>0</v>
      </c>
    </row>
    <row r="44" spans="1:7" ht="20.100000000000001" customHeight="1" x14ac:dyDescent="0.25">
      <c r="A44" s="21"/>
      <c r="B44" s="21"/>
      <c r="C44" s="21"/>
      <c r="D44" s="21" t="s">
        <v>20</v>
      </c>
      <c r="E44" s="21"/>
      <c r="F44" s="21"/>
      <c r="G44" s="9">
        <v>0</v>
      </c>
    </row>
    <row r="45" spans="1:7" s="4" customFormat="1" ht="20.100000000000001" customHeight="1" x14ac:dyDescent="0.25">
      <c r="A45" s="20" t="s">
        <v>11</v>
      </c>
      <c r="B45" s="20"/>
      <c r="C45" s="20"/>
      <c r="D45" s="20"/>
      <c r="E45" s="20"/>
      <c r="F45" s="20"/>
      <c r="G45" s="8">
        <f>SUM(G41:G44)</f>
        <v>47776.600000000006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F6FE-683D-47EA-B351-CE389E559374}">
  <dimension ref="A1:G45"/>
  <sheetViews>
    <sheetView showGridLines="0" view="pageBreakPreview" zoomScaleNormal="100" zoomScaleSheetLayoutView="100" workbookViewId="0">
      <selection activeCell="P9" sqref="P9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20.100000000000001" customHeight="1" x14ac:dyDescent="0.25"/>
    <row r="3" spans="1:7" ht="20.100000000000001" customHeight="1" x14ac:dyDescent="0.25">
      <c r="A3" s="14" t="s">
        <v>23</v>
      </c>
      <c r="B3" s="14"/>
      <c r="C3" s="14"/>
      <c r="D3" s="14"/>
      <c r="E3" s="14"/>
      <c r="F3" s="14"/>
      <c r="G3" s="14"/>
    </row>
    <row r="4" spans="1:7" ht="20.100000000000001" customHeight="1" x14ac:dyDescent="0.25">
      <c r="A4" s="14" t="s">
        <v>26</v>
      </c>
      <c r="B4" s="14"/>
      <c r="C4" s="14"/>
      <c r="D4" s="14"/>
      <c r="E4" s="14"/>
      <c r="F4" s="14"/>
      <c r="G4" s="14"/>
    </row>
    <row r="5" spans="1:7" ht="20.100000000000001" customHeight="1" x14ac:dyDescent="0.25">
      <c r="A5" s="15" t="s">
        <v>24</v>
      </c>
      <c r="B5" s="15"/>
      <c r="C5" s="15"/>
      <c r="D5" s="15"/>
      <c r="E5" s="15"/>
      <c r="F5" s="16" t="s">
        <v>25</v>
      </c>
      <c r="G5" s="16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0" t="s">
        <v>1</v>
      </c>
      <c r="B7" s="11"/>
      <c r="C7" s="11"/>
      <c r="D7" s="11"/>
      <c r="E7" s="11"/>
      <c r="F7" s="11"/>
      <c r="G7" s="12"/>
    </row>
    <row r="8" spans="1:7" ht="20.100000000000001" customHeight="1" x14ac:dyDescent="0.25">
      <c r="A8" s="17" t="s">
        <v>2</v>
      </c>
      <c r="B8" s="18"/>
      <c r="C8" s="18"/>
      <c r="D8" s="18"/>
      <c r="E8" s="18"/>
      <c r="F8" s="18"/>
      <c r="G8" s="19"/>
    </row>
    <row r="9" spans="1:7" ht="20.100000000000001" customHeight="1" x14ac:dyDescent="0.25">
      <c r="A9" s="20" t="s">
        <v>3</v>
      </c>
      <c r="B9" s="20"/>
      <c r="C9" s="20"/>
      <c r="D9" s="20"/>
      <c r="E9" s="20"/>
      <c r="F9" s="20"/>
      <c r="G9" s="7" t="s">
        <v>4</v>
      </c>
    </row>
    <row r="10" spans="1:7" ht="20.100000000000001" customHeight="1" x14ac:dyDescent="0.25">
      <c r="A10" s="21" t="s">
        <v>8</v>
      </c>
      <c r="B10" s="21"/>
      <c r="C10" s="21" t="s">
        <v>5</v>
      </c>
      <c r="D10" s="21"/>
      <c r="E10" s="21" t="s">
        <v>6</v>
      </c>
      <c r="F10" s="21"/>
      <c r="G10" s="9">
        <f>jun!G10+jul!G10+ago!G10+set!G10+out!G10+nov!G10+dez!G10</f>
        <v>355643</v>
      </c>
    </row>
    <row r="11" spans="1:7" ht="20.100000000000001" customHeight="1" x14ac:dyDescent="0.25">
      <c r="A11" s="21"/>
      <c r="B11" s="21"/>
      <c r="C11" s="21"/>
      <c r="D11" s="21"/>
      <c r="E11" s="21" t="s">
        <v>7</v>
      </c>
      <c r="F11" s="21"/>
      <c r="G11" s="9">
        <f>jun!G11+jul!G11+ago!G11+set!G11+out!G11+nov!G11+dez!G11</f>
        <v>362806</v>
      </c>
    </row>
    <row r="12" spans="1:7" ht="20.100000000000001" customHeight="1" x14ac:dyDescent="0.25">
      <c r="A12" s="21"/>
      <c r="B12" s="21"/>
      <c r="C12" s="21" t="s">
        <v>22</v>
      </c>
      <c r="D12" s="21"/>
      <c r="E12" s="21" t="s">
        <v>6</v>
      </c>
      <c r="F12" s="21"/>
      <c r="G12" s="9">
        <f>jun!G12+jul!G12+ago!G12+set!G12+out!G12+nov!G12+dez!G12</f>
        <v>129557</v>
      </c>
    </row>
    <row r="13" spans="1:7" ht="20.100000000000001" customHeight="1" x14ac:dyDescent="0.25">
      <c r="A13" s="21"/>
      <c r="B13" s="21"/>
      <c r="C13" s="21"/>
      <c r="D13" s="21"/>
      <c r="E13" s="21" t="s">
        <v>7</v>
      </c>
      <c r="F13" s="21"/>
      <c r="G13" s="9">
        <f>jun!G13+jul!G13+ago!G13+set!G13+out!G13+nov!G13+dez!G13</f>
        <v>132869</v>
      </c>
    </row>
    <row r="14" spans="1:7" ht="20.100000000000001" customHeight="1" x14ac:dyDescent="0.25">
      <c r="A14" s="21"/>
      <c r="B14" s="21"/>
      <c r="C14" s="21" t="s">
        <v>9</v>
      </c>
      <c r="D14" s="21"/>
      <c r="E14" s="21" t="s">
        <v>10</v>
      </c>
      <c r="F14" s="21"/>
      <c r="G14" s="9">
        <f>jun!G14+jul!G14+ago!G14+set!G14+out!G14+nov!G14+dez!G14</f>
        <v>886</v>
      </c>
    </row>
    <row r="15" spans="1:7" ht="20.100000000000001" customHeight="1" x14ac:dyDescent="0.25">
      <c r="A15" s="21" t="s">
        <v>21</v>
      </c>
      <c r="B15" s="21"/>
      <c r="C15" s="21" t="s">
        <v>5</v>
      </c>
      <c r="D15" s="21"/>
      <c r="E15" s="21" t="s">
        <v>6</v>
      </c>
      <c r="F15" s="21"/>
      <c r="G15" s="9">
        <f>jun!G15+jul!G15+ago!G15+set!G15+out!G15+nov!G15+dez!G15</f>
        <v>11990</v>
      </c>
    </row>
    <row r="16" spans="1:7" ht="20.100000000000001" customHeight="1" x14ac:dyDescent="0.25">
      <c r="A16" s="21"/>
      <c r="B16" s="21"/>
      <c r="C16" s="21"/>
      <c r="D16" s="21"/>
      <c r="E16" s="21" t="s">
        <v>7</v>
      </c>
      <c r="F16" s="21"/>
      <c r="G16" s="9">
        <f>jun!G16+jul!G16+ago!G16+set!G16+out!G16+nov!G16+dez!G16</f>
        <v>12648</v>
      </c>
    </row>
    <row r="17" spans="1:7" ht="20.100000000000001" customHeight="1" x14ac:dyDescent="0.25">
      <c r="A17" s="21"/>
      <c r="B17" s="21"/>
      <c r="C17" s="21" t="s">
        <v>22</v>
      </c>
      <c r="D17" s="21"/>
      <c r="E17" s="21" t="s">
        <v>6</v>
      </c>
      <c r="F17" s="21"/>
      <c r="G17" s="9">
        <f>jun!G17+jul!G17+ago!G17+set!G17+out!G17+nov!G17+dez!G17</f>
        <v>3134</v>
      </c>
    </row>
    <row r="18" spans="1:7" ht="20.100000000000001" customHeight="1" x14ac:dyDescent="0.25">
      <c r="A18" s="21"/>
      <c r="B18" s="21"/>
      <c r="C18" s="21"/>
      <c r="D18" s="21"/>
      <c r="E18" s="21" t="s">
        <v>7</v>
      </c>
      <c r="F18" s="21"/>
      <c r="G18" s="9">
        <f>jun!G18+jul!G18+ago!G18+set!G18+out!G18+nov!G18+dez!G18</f>
        <v>2957</v>
      </c>
    </row>
    <row r="19" spans="1:7" ht="20.100000000000001" customHeight="1" x14ac:dyDescent="0.25">
      <c r="A19" s="21"/>
      <c r="B19" s="21"/>
      <c r="C19" s="21" t="s">
        <v>9</v>
      </c>
      <c r="D19" s="21"/>
      <c r="E19" s="21" t="s">
        <v>10</v>
      </c>
      <c r="F19" s="21"/>
      <c r="G19" s="9">
        <f>jun!G19+jul!G19+ago!G19+set!G19+out!G19+nov!G19+dez!G19</f>
        <v>0</v>
      </c>
    </row>
    <row r="20" spans="1:7" s="4" customFormat="1" ht="20.100000000000001" customHeight="1" x14ac:dyDescent="0.25">
      <c r="A20" s="20" t="s">
        <v>11</v>
      </c>
      <c r="B20" s="20"/>
      <c r="C20" s="20"/>
      <c r="D20" s="20"/>
      <c r="E20" s="20"/>
      <c r="F20" s="20"/>
      <c r="G20" s="8">
        <f>SUM(G10:G19)</f>
        <v>1012490</v>
      </c>
    </row>
    <row r="21" spans="1:7" ht="20.100000000000001" customHeight="1" x14ac:dyDescent="0.25">
      <c r="A21" s="2"/>
      <c r="B21" s="2"/>
      <c r="C21" s="2"/>
      <c r="D21" s="22"/>
      <c r="E21" s="22"/>
      <c r="F21" s="22"/>
      <c r="G21" s="22"/>
    </row>
    <row r="22" spans="1:7" ht="20.100000000000001" customHeight="1" x14ac:dyDescent="0.25">
      <c r="A22" s="10" t="s">
        <v>12</v>
      </c>
      <c r="B22" s="11"/>
      <c r="C22" s="11"/>
      <c r="D22" s="11"/>
      <c r="E22" s="11"/>
      <c r="F22" s="11"/>
      <c r="G22" s="12"/>
    </row>
    <row r="23" spans="1:7" ht="20.100000000000001" customHeight="1" x14ac:dyDescent="0.25">
      <c r="A23" s="23" t="s">
        <v>13</v>
      </c>
      <c r="B23" s="24"/>
      <c r="C23" s="24"/>
      <c r="D23" s="24"/>
      <c r="E23" s="24"/>
      <c r="F23" s="24"/>
      <c r="G23" s="25"/>
    </row>
    <row r="24" spans="1:7" ht="20.100000000000001" customHeight="1" x14ac:dyDescent="0.25">
      <c r="A24" s="20" t="s">
        <v>3</v>
      </c>
      <c r="B24" s="20"/>
      <c r="C24" s="20"/>
      <c r="D24" s="20"/>
      <c r="E24" s="20"/>
      <c r="F24" s="20"/>
      <c r="G24" s="7" t="s">
        <v>4</v>
      </c>
    </row>
    <row r="25" spans="1:7" ht="20.100000000000001" customHeight="1" x14ac:dyDescent="0.25">
      <c r="A25" s="21" t="s">
        <v>8</v>
      </c>
      <c r="B25" s="21"/>
      <c r="C25" s="21" t="s">
        <v>5</v>
      </c>
      <c r="D25" s="21"/>
      <c r="E25" s="21" t="s">
        <v>14</v>
      </c>
      <c r="F25" s="21"/>
      <c r="G25" s="9">
        <f>jun!G25+jul!G25+ago!G25+set!G25+out!G25+nov!G25+dez!G25</f>
        <v>5360</v>
      </c>
    </row>
    <row r="26" spans="1:7" ht="20.100000000000001" customHeight="1" x14ac:dyDescent="0.25">
      <c r="A26" s="21"/>
      <c r="B26" s="21"/>
      <c r="C26" s="21"/>
      <c r="D26" s="21"/>
      <c r="E26" s="21" t="s">
        <v>15</v>
      </c>
      <c r="F26" s="21"/>
      <c r="G26" s="9">
        <f>jun!G26+jul!G26+ago!G26+set!G26+out!G26+nov!G26+dez!G26</f>
        <v>0</v>
      </c>
    </row>
    <row r="27" spans="1:7" ht="20.100000000000001" customHeight="1" x14ac:dyDescent="0.25">
      <c r="A27" s="21"/>
      <c r="B27" s="21"/>
      <c r="C27" s="21" t="s">
        <v>22</v>
      </c>
      <c r="D27" s="21"/>
      <c r="E27" s="21" t="s">
        <v>14</v>
      </c>
      <c r="F27" s="21"/>
      <c r="G27" s="9">
        <f>jun!G27+jul!G27+ago!G27+set!G27+out!G27+nov!G27+dez!G27</f>
        <v>1872</v>
      </c>
    </row>
    <row r="28" spans="1:7" ht="20.100000000000001" customHeight="1" x14ac:dyDescent="0.25">
      <c r="A28" s="21"/>
      <c r="B28" s="21"/>
      <c r="C28" s="21"/>
      <c r="D28" s="21"/>
      <c r="E28" s="21" t="s">
        <v>15</v>
      </c>
      <c r="F28" s="21"/>
      <c r="G28" s="9">
        <f>jun!G28+jul!G28+ago!G28+set!G28+out!G28+nov!G28+dez!G28</f>
        <v>0</v>
      </c>
    </row>
    <row r="29" spans="1:7" ht="20.100000000000001" customHeight="1" x14ac:dyDescent="0.25">
      <c r="A29" s="21"/>
      <c r="B29" s="21"/>
      <c r="C29" s="21" t="s">
        <v>9</v>
      </c>
      <c r="D29" s="21"/>
      <c r="E29" s="21"/>
      <c r="F29" s="21"/>
      <c r="G29" s="9">
        <f>jun!G29+jul!G29+ago!G29+set!G29+out!G29+nov!G29+dez!G29</f>
        <v>1728</v>
      </c>
    </row>
    <row r="30" spans="1:7" ht="20.100000000000001" customHeight="1" x14ac:dyDescent="0.25">
      <c r="A30" s="21" t="s">
        <v>21</v>
      </c>
      <c r="B30" s="21"/>
      <c r="C30" s="21" t="s">
        <v>5</v>
      </c>
      <c r="D30" s="21"/>
      <c r="E30" s="21" t="s">
        <v>14</v>
      </c>
      <c r="F30" s="21"/>
      <c r="G30" s="9">
        <f>jun!G30+jul!G30+ago!G30+set!G30+out!G30+nov!G30+dez!G30</f>
        <v>202</v>
      </c>
    </row>
    <row r="31" spans="1:7" ht="20.100000000000001" customHeight="1" x14ac:dyDescent="0.25">
      <c r="A31" s="21"/>
      <c r="B31" s="21"/>
      <c r="C31" s="21"/>
      <c r="D31" s="21"/>
      <c r="E31" s="21" t="s">
        <v>15</v>
      </c>
      <c r="F31" s="21"/>
      <c r="G31" s="9">
        <f>jun!G31+jul!G31+ago!G31+set!G31+out!G31+nov!G31+dez!G31</f>
        <v>0</v>
      </c>
    </row>
    <row r="32" spans="1:7" ht="20.100000000000001" customHeight="1" x14ac:dyDescent="0.25">
      <c r="A32" s="21"/>
      <c r="B32" s="21"/>
      <c r="C32" s="26" t="s">
        <v>22</v>
      </c>
      <c r="D32" s="27"/>
      <c r="E32" s="21" t="s">
        <v>14</v>
      </c>
      <c r="F32" s="21"/>
      <c r="G32" s="9">
        <f>jun!G32+jul!G32+ago!G32+set!G32+out!G32+nov!G32+dez!G32</f>
        <v>42</v>
      </c>
    </row>
    <row r="33" spans="1:7" ht="20.100000000000001" customHeight="1" x14ac:dyDescent="0.25">
      <c r="A33" s="21"/>
      <c r="B33" s="21"/>
      <c r="C33" s="28"/>
      <c r="D33" s="29"/>
      <c r="E33" s="21" t="s">
        <v>15</v>
      </c>
      <c r="F33" s="21"/>
      <c r="G33" s="9">
        <f>jun!G33+jul!G33+ago!G33+set!G33+out!G33+nov!G33+dez!G33</f>
        <v>0</v>
      </c>
    </row>
    <row r="34" spans="1:7" ht="20.100000000000001" customHeight="1" x14ac:dyDescent="0.25">
      <c r="A34" s="21"/>
      <c r="B34" s="21"/>
      <c r="C34" s="21" t="s">
        <v>9</v>
      </c>
      <c r="D34" s="21"/>
      <c r="E34" s="21"/>
      <c r="F34" s="21"/>
      <c r="G34" s="9">
        <f>jun!G34+jul!G34+ago!G34+set!G34+out!G34+nov!G34+dez!G34</f>
        <v>52</v>
      </c>
    </row>
    <row r="35" spans="1:7" ht="20.100000000000001" customHeight="1" x14ac:dyDescent="0.25">
      <c r="A35" s="21" t="s">
        <v>16</v>
      </c>
      <c r="B35" s="21"/>
      <c r="C35" s="21"/>
      <c r="D35" s="21"/>
      <c r="E35" s="21"/>
      <c r="F35" s="21"/>
      <c r="G35" s="9">
        <f>jun!G35+jul!G35+ago!G35+set!G35+out!G35+nov!G35+dez!G35</f>
        <v>248</v>
      </c>
    </row>
    <row r="36" spans="1:7" s="4" customFormat="1" ht="20.100000000000001" customHeight="1" x14ac:dyDescent="0.25">
      <c r="A36" s="20" t="s">
        <v>11</v>
      </c>
      <c r="B36" s="20"/>
      <c r="C36" s="20"/>
      <c r="D36" s="20"/>
      <c r="E36" s="20"/>
      <c r="F36" s="20"/>
      <c r="G36" s="8">
        <f>SUM(G25:G35)</f>
        <v>9504</v>
      </c>
    </row>
    <row r="37" spans="1:7" ht="20.100000000000001" customHeight="1" x14ac:dyDescent="0.25">
      <c r="A37" s="3"/>
      <c r="B37" s="3"/>
      <c r="C37" s="3"/>
      <c r="D37" s="30"/>
      <c r="E37" s="30"/>
      <c r="F37" s="30"/>
      <c r="G37" s="30"/>
    </row>
    <row r="38" spans="1:7" ht="20.100000000000001" customHeight="1" x14ac:dyDescent="0.25">
      <c r="A38" s="10" t="s">
        <v>17</v>
      </c>
      <c r="B38" s="11"/>
      <c r="C38" s="11"/>
      <c r="D38" s="11"/>
      <c r="E38" s="11"/>
      <c r="F38" s="11"/>
      <c r="G38" s="12"/>
    </row>
    <row r="39" spans="1:7" ht="20.100000000000001" customHeight="1" x14ac:dyDescent="0.25">
      <c r="A39" s="23" t="s">
        <v>18</v>
      </c>
      <c r="B39" s="24"/>
      <c r="C39" s="24"/>
      <c r="D39" s="24"/>
      <c r="E39" s="24"/>
      <c r="F39" s="24"/>
      <c r="G39" s="25"/>
    </row>
    <row r="40" spans="1:7" ht="20.100000000000001" customHeight="1" x14ac:dyDescent="0.25">
      <c r="A40" s="20" t="s">
        <v>3</v>
      </c>
      <c r="B40" s="20"/>
      <c r="C40" s="20"/>
      <c r="D40" s="20"/>
      <c r="E40" s="20"/>
      <c r="F40" s="20"/>
      <c r="G40" s="7" t="s">
        <v>4</v>
      </c>
    </row>
    <row r="41" spans="1:7" ht="20.100000000000001" customHeight="1" x14ac:dyDescent="0.25">
      <c r="A41" s="21" t="s">
        <v>8</v>
      </c>
      <c r="B41" s="21"/>
      <c r="C41" s="21"/>
      <c r="D41" s="21" t="s">
        <v>19</v>
      </c>
      <c r="E41" s="21"/>
      <c r="F41" s="21"/>
      <c r="G41" s="9">
        <f>jun!G41+jul!G41+ago!G41+set!G41+out!G41+nov!G41+dez!G41</f>
        <v>105308.70000000001</v>
      </c>
    </row>
    <row r="42" spans="1:7" ht="20.100000000000001" customHeight="1" x14ac:dyDescent="0.25">
      <c r="A42" s="21"/>
      <c r="B42" s="21"/>
      <c r="C42" s="21"/>
      <c r="D42" s="21" t="s">
        <v>20</v>
      </c>
      <c r="E42" s="21"/>
      <c r="F42" s="21"/>
      <c r="G42" s="9">
        <f>jun!G42+jul!G42+ago!G42+set!G42+out!G42+nov!G42+dez!G42</f>
        <v>116451.4</v>
      </c>
    </row>
    <row r="43" spans="1:7" ht="20.100000000000001" customHeight="1" x14ac:dyDescent="0.25">
      <c r="A43" s="21" t="s">
        <v>21</v>
      </c>
      <c r="B43" s="21"/>
      <c r="C43" s="21"/>
      <c r="D43" s="21" t="s">
        <v>19</v>
      </c>
      <c r="E43" s="21"/>
      <c r="F43" s="21"/>
      <c r="G43" s="9">
        <f>jun!G43+jul!G43+ago!G43+set!G43+out!G43+nov!G43+dez!G43</f>
        <v>0</v>
      </c>
    </row>
    <row r="44" spans="1:7" ht="20.100000000000001" customHeight="1" x14ac:dyDescent="0.25">
      <c r="A44" s="21"/>
      <c r="B44" s="21"/>
      <c r="C44" s="21"/>
      <c r="D44" s="21" t="s">
        <v>20</v>
      </c>
      <c r="E44" s="21"/>
      <c r="F44" s="21"/>
      <c r="G44" s="9">
        <f>jun!G44+jul!G44+ago!G44+set!G44+out!G44+nov!G44+dez!G44</f>
        <v>0</v>
      </c>
    </row>
    <row r="45" spans="1:7" s="4" customFormat="1" ht="20.100000000000001" customHeight="1" x14ac:dyDescent="0.25">
      <c r="A45" s="20" t="s">
        <v>11</v>
      </c>
      <c r="B45" s="20"/>
      <c r="C45" s="20"/>
      <c r="D45" s="20"/>
      <c r="E45" s="20"/>
      <c r="F45" s="20"/>
      <c r="G45" s="8">
        <f>SUM(G41:G44)</f>
        <v>221760.1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jun</vt:lpstr>
      <vt:lpstr>jul</vt:lpstr>
      <vt:lpstr>ago</vt:lpstr>
      <vt:lpstr>set</vt:lpstr>
      <vt:lpstr>out</vt:lpstr>
      <vt:lpstr>nov</vt:lpstr>
      <vt:lpstr>dez</vt:lpstr>
      <vt:lpstr>ResumoAnual</vt:lpstr>
      <vt:lpstr>ago!Area_de_impressao</vt:lpstr>
      <vt:lpstr>dez!Area_de_impressao</vt:lpstr>
      <vt:lpstr>jul!Area_de_impressao</vt:lpstr>
      <vt:lpstr>jun!Area_de_impressao</vt:lpstr>
      <vt:lpstr>nov!Area_de_impressao</vt:lpstr>
      <vt:lpstr>out!Area_de_impressao</vt:lpstr>
      <vt:lpstr>ResumoAnual!Area_de_impressao</vt:lpstr>
      <vt:lpstr>set!Area_de_impressao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S. Santana</dc:creator>
  <cp:lastModifiedBy>Wilson S. Santana</cp:lastModifiedBy>
  <cp:lastPrinted>2019-02-21T18:15:51Z</cp:lastPrinted>
  <dcterms:created xsi:type="dcterms:W3CDTF">2019-02-21T15:06:54Z</dcterms:created>
  <dcterms:modified xsi:type="dcterms:W3CDTF">2019-07-01T15:13:39Z</dcterms:modified>
</cp:coreProperties>
</file>