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ÍSTICA 2019\ESTATÍSTICAS DIVERSAS\Estatísticas_SAC_ANAC_Gov.Estado\EnvioANACmensal\"/>
    </mc:Choice>
  </mc:AlternateContent>
  <xr:revisionPtr revIDLastSave="0" documentId="13_ncr:1_{4FF2059D-3DC8-4B54-964C-6C8E604A64D5}" xr6:coauthVersionLast="43" xr6:coauthVersionMax="43" xr10:uidLastSave="{00000000-0000-0000-0000-000000000000}"/>
  <bookViews>
    <workbookView xWindow="-120" yWindow="-120" windowWidth="29040" windowHeight="15840" activeTab="11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2" l="1"/>
  <c r="G34" i="12"/>
  <c r="G32" i="12"/>
  <c r="G30" i="12"/>
  <c r="G29" i="12"/>
  <c r="G27" i="12"/>
  <c r="G25" i="12"/>
  <c r="G17" i="12"/>
  <c r="G15" i="12"/>
  <c r="G14" i="12"/>
  <c r="G13" i="12"/>
  <c r="G12" i="12"/>
  <c r="G10" i="12"/>
  <c r="G35" i="11" l="1"/>
  <c r="G34" i="11"/>
  <c r="G30" i="11"/>
  <c r="G29" i="11"/>
  <c r="G27" i="11"/>
  <c r="G25" i="11"/>
  <c r="G15" i="11"/>
  <c r="G14" i="11"/>
  <c r="G13" i="11"/>
  <c r="G12" i="11"/>
  <c r="G10" i="11"/>
  <c r="G35" i="10" l="1"/>
  <c r="G34" i="10"/>
  <c r="G32" i="10"/>
  <c r="G30" i="10"/>
  <c r="G29" i="10"/>
  <c r="G27" i="10"/>
  <c r="G25" i="10"/>
  <c r="G19" i="10"/>
  <c r="G15" i="10"/>
  <c r="G10" i="10"/>
  <c r="G14" i="10"/>
  <c r="G13" i="10"/>
  <c r="G12" i="10"/>
  <c r="G35" i="9" l="1"/>
  <c r="G34" i="9"/>
  <c r="G29" i="9"/>
  <c r="G32" i="9"/>
  <c r="G30" i="9"/>
  <c r="G27" i="9"/>
  <c r="G25" i="9"/>
  <c r="G15" i="9"/>
  <c r="G14" i="9"/>
  <c r="G12" i="9"/>
  <c r="G10" i="9"/>
  <c r="G35" i="8" l="1"/>
  <c r="G34" i="8"/>
  <c r="G30" i="8"/>
  <c r="G29" i="8"/>
  <c r="G27" i="8"/>
  <c r="G25" i="8"/>
  <c r="G10" i="8"/>
  <c r="G15" i="8" l="1"/>
  <c r="G14" i="8"/>
  <c r="G13" i="8"/>
  <c r="G12" i="8"/>
  <c r="G35" i="7" l="1"/>
  <c r="G30" i="7"/>
  <c r="G29" i="7"/>
  <c r="G27" i="7"/>
  <c r="G25" i="7"/>
  <c r="G15" i="7"/>
  <c r="G14" i="7"/>
  <c r="G13" i="7"/>
  <c r="G12" i="7"/>
  <c r="G10" i="7"/>
  <c r="G35" i="6" l="1"/>
  <c r="G32" i="6"/>
  <c r="G29" i="6"/>
  <c r="G27" i="6"/>
  <c r="G25" i="6"/>
  <c r="G14" i="6" l="1"/>
  <c r="G13" i="6"/>
  <c r="G12" i="6"/>
  <c r="G10" i="6"/>
  <c r="G35" i="5" l="1"/>
  <c r="G29" i="5"/>
  <c r="G27" i="5"/>
  <c r="G25" i="5"/>
  <c r="G14" i="5"/>
  <c r="G12" i="5"/>
  <c r="G10" i="5"/>
  <c r="G34" i="4" l="1"/>
  <c r="G32" i="4"/>
  <c r="G30" i="4"/>
  <c r="G29" i="4"/>
  <c r="G27" i="4"/>
  <c r="G25" i="4"/>
  <c r="G17" i="4" l="1"/>
  <c r="G15" i="4"/>
  <c r="G10" i="4"/>
  <c r="G12" i="4"/>
  <c r="G14" i="4"/>
  <c r="G13" i="4"/>
  <c r="G35" i="3" l="1"/>
  <c r="G34" i="3"/>
  <c r="G33" i="3"/>
  <c r="G32" i="3"/>
  <c r="G31" i="3"/>
  <c r="G30" i="3"/>
  <c r="G29" i="3"/>
  <c r="G28" i="3"/>
  <c r="G27" i="3"/>
  <c r="G26" i="3"/>
  <c r="G25" i="3"/>
  <c r="G19" i="3" l="1"/>
  <c r="G17" i="3"/>
  <c r="G15" i="3"/>
  <c r="G12" i="3"/>
  <c r="G10" i="3"/>
  <c r="G14" i="3"/>
  <c r="G35" i="2" l="1"/>
  <c r="G34" i="2"/>
  <c r="G32" i="2"/>
  <c r="G30" i="2"/>
  <c r="G29" i="2"/>
  <c r="G27" i="2"/>
  <c r="G25" i="2"/>
  <c r="G15" i="2"/>
  <c r="G17" i="2"/>
  <c r="G14" i="2"/>
  <c r="G12" i="2"/>
  <c r="G10" i="2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"/>
  <c r="G35" i="13" s="1"/>
  <c r="G34" i="1"/>
  <c r="G34" i="13" s="1"/>
  <c r="G32" i="1"/>
  <c r="G32" i="13" s="1"/>
  <c r="G30" i="1"/>
  <c r="G30" i="13" s="1"/>
  <c r="G29" i="1"/>
  <c r="G29" i="13" s="1"/>
  <c r="G27" i="1"/>
  <c r="G27" i="13" s="1"/>
  <c r="G25" i="1"/>
  <c r="G25" i="13" s="1"/>
  <c r="G17" i="1"/>
  <c r="G17" i="13" s="1"/>
  <c r="G15" i="1"/>
  <c r="G15" i="13" s="1"/>
  <c r="G12" i="1"/>
  <c r="G12" i="13" s="1"/>
  <c r="G10" i="1"/>
  <c r="G10" i="13" s="1"/>
  <c r="G19" i="1"/>
  <c r="G19" i="13" s="1"/>
  <c r="G14" i="1"/>
  <c r="G14" i="13" s="1"/>
  <c r="G13" i="1"/>
  <c r="G13" i="13" s="1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BF033471-751B-4232-A83A-762A86CC85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B3FF98-1A06-4D7E-919A-ACC815AF34F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13655BE-055E-469A-B270-71C63AFE597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65B22D67-5F83-4C6E-80E7-E9D63BF32CA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EA5E541-4C8E-4551-9C33-A50834A8316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D8C11FB-1920-4015-8F2D-4803DE121B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28CD7B-A972-492C-A11C-D329DF227D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F1EA2761-4084-4432-AFC6-27B99FE1129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<sst xmlns="http://schemas.openxmlformats.org/spreadsheetml/2006/main" count="793" uniqueCount="39">
  <si>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</si>
  <si>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</si>
  <si>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</si>
  <si>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</si>
  <si>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</si>
  <si>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</si>
  <si>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</si>
  <si>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</si>
  <si>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</si>
  <si>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</si>
  <si>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</si>
  <si>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</si>
  <si>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</si>
  <si>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</si>
  <si>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</si>
  <si>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</si>
  <si>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</si>
  <si>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</si>
  <si>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</si>
  <si>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</si>
  <si>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</si>
  <si>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</si>
  <si>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</si>
  <si>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</si>
  <si>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01/2019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</si>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</sst>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topLeftCell="A25" zoomScaleNormal="100" zoomScaleSheetLayoutView="100" workbookViewId="0">
      <selection activeCell="J42" sqref="J4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24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92523+(404+480+1120)</f>
        <v>94527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85970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19302+(140+168+12)</f>
        <v>19622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18869+77</f>
        <v>18946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206+181</f>
        <v>387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2668+(45+6)</f>
        <v>2719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2963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966+(20)</f>
        <v>986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1378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f>14+16</f>
        <v>30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227528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745*2</f>
        <v>1490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117*2</f>
        <v>234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354*2</f>
        <v>708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22*2</f>
        <v>44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9*2</f>
        <v>18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4*2</f>
        <v>8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10*2</f>
        <v>20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2522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41938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21174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63112</v>
      </c>
    </row>
  </sheetData>
  <mergeCells count="60">
    <mergeCell ref="D21:G21"/>
    <mergeCell ref="C15:D16"/>
    <mergeCell ref="E15:F15"/>
    <mergeCell ref="E16:F16"/>
    <mergeCell ref="A23:G23"/>
    <mergeCell ref="A22:G22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A45:F45"/>
    <mergeCell ref="D44:F44"/>
    <mergeCell ref="D43:F43"/>
    <mergeCell ref="D42:F42"/>
    <mergeCell ref="D41:F41"/>
    <mergeCell ref="A41:C42"/>
    <mergeCell ref="A43:C44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36:F36"/>
    <mergeCell ref="A38:G38"/>
    <mergeCell ref="A39:G39"/>
    <mergeCell ref="A40:F40"/>
    <mergeCell ref="A35:F35"/>
    <mergeCell ref="D37:G37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35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62365+(1737-341)</f>
        <v>63761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64359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13748+173+149</f>
        <v>14070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10861+182</f>
        <v>11043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119+44+129+29</f>
        <v>321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698+341</f>
        <v>1039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721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1634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805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f>3+3</f>
        <v>6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157759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445*2</f>
        <v>890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(79+2)*2</f>
        <v>162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106*2</f>
        <v>212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9*2</f>
        <v>18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10*2</f>
        <v>20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1*2</f>
        <v>2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(7+37)*2</f>
        <v>88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1392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144347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23030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167377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topLeftCell="A19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36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64719+(2168-465)</f>
        <v>66422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66152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9988+230</f>
        <v>10218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9779+243</f>
        <v>10022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78+103</f>
        <v>181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461+465</f>
        <v>926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494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0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154415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485*2</f>
        <v>970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(60+2)*2</f>
        <v>124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101*2</f>
        <v>202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8*2</f>
        <v>16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v>0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1*2</f>
        <v>2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(21+40)*2</f>
        <v>122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1436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113155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23907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137062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zoomScaleNormal="100" zoomScaleSheetLayoutView="100" workbookViewId="0">
      <selection activeCell="Q35" sqref="Q3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37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72575+1909</f>
        <v>74484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93262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11225+230</f>
        <v>11455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12923+609</f>
        <v>13532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60+89</f>
        <v>149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689+219</f>
        <v>908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1103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99</f>
        <v>99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190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195182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677*2</f>
        <v>1354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(81+6)*2</f>
        <v>174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185*2</f>
        <v>370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11*2</f>
        <v>22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2*2</f>
        <v>4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3*2</f>
        <v>6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30*2</f>
        <v>60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1990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96815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33355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130170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topLeftCell="A28" zoomScaleNormal="100" zoomScaleSheetLayoutView="100" workbookViewId="0">
      <selection activeCell="P27" sqref="P27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38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jan!G10+fev!G10+mar!G10+abr!G10+mai!G10+jun!G10+jul!G10+ago!G10+set!G10+out!G10+nov!G10+dez!G10</f>
        <v>787729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f>jan!G11+fev!G11+mar!G11+abr!G11+mai!G11+jun!G11+jul!G11+ago!G11+set!G11+out!G11+nov!G11+dez!G11</f>
        <v>784075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jan!G12+fev!G12+mar!G12+abr!G12+mai!G12+jun!G12+jul!G12+ago!G12+set!G12+out!G12+nov!G12+dez!G12</f>
        <v>158257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jan!G13+fev!G13+mar!G13+abr!G13+mai!G13+jun!G13+jul!G13+ago!G13+set!G13+out!G13+nov!G13+dez!G13</f>
        <v>157444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jan!G14+fev!G14+mar!G14+abr!G14+mai!G14+jun!G14+jul!G14+ago!G14+set!G14+out!G14+nov!G14+dez!G14</f>
        <v>2492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jan!G15+fev!G15+mar!G15+abr!G15+mai!G15+jun!G15+jul!G15+ago!G15+set!G15+out!G15+nov!G15+dez!G15</f>
        <v>14828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f>jan!G16+fev!G16+mar!G16+abr!G16+mai!G16+jun!G16+jul!G16+ago!G16+set!G16+out!G16+nov!G16+dez!G16</f>
        <v>13088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jan!G17+fev!G17+mar!G17+abr!G17+mai!G17+jun!G17+jul!G17+ago!G17+set!G17+out!G17+nov!G17+dez!G17</f>
        <v>8078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f>jan!G18+fev!G18+mar!G18+abr!G18+mai!G18+jun!G18+jul!G18+ago!G18+set!G18+out!G18+nov!G18+dez!G18</f>
        <v>7716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f>jan!G19+fev!G19+mar!G19+abr!G19+mai!G19+jun!G19+jul!G19+ago!G19+set!G19+out!G19+nov!G19+dez!G19</f>
        <v>58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1933765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jan!G25+fev!G25+mar!G25+abr!G25+mai!G25+jun!G25+jul!G25+ago!G25+set!G25+out!G25+nov!G25+dez!G25</f>
        <v>11746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f>jan!G26+fev!G26+mar!G26+abr!G26+mai!G26+jun!G26+jul!G26+ago!G26+set!G26+out!G26+nov!G26+dez!G26</f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jan!G27+fev!G27+mar!G27+abr!G27+mai!G27+jun!G27+jul!G27+ago!G27+set!G27+out!G27+nov!G27+dez!G27</f>
        <v>2020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f>jan!G28+fev!G28+mar!G28+abr!G28+mai!G28+jun!G28+jul!G28+ago!G28+set!G28+out!G28+nov!G28+dez!G28</f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jan!G29+fev!G29+mar!G29+abr!G29+mai!G29+jun!G29+jul!G29+ago!G29+set!G29+out!G29+nov!G29+dez!G29</f>
        <v>3134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jan!G30+fev!G30+mar!G30+abr!G30+mai!G30+jun!G30+jul!G30+ago!G30+set!G30+out!G30+nov!G30+dez!G30</f>
        <v>238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jan!G32+fev!G32+mar!G32+abr!G32+mai!G32+jun!G32+jul!G32+ago!G32+set!G32+out!G32+nov!G32+dez!G32</f>
        <v>114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jan!G34+fev!G34+mar!G34+abr!G34+mai!G34+jun!G34+jul!G34+ago!G34+set!G34+out!G34+nov!G34+dez!G34</f>
        <v>36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jan!G35+fev!G35+mar!G35+abr!G35+mai!G35+jun!G35+jul!G35+ago!G35+set!G35+out!G35+nov!G35+dez!G35</f>
        <v>474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17762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f>jan!G41+fev!G41+mar!G41+abr!G41+mai!G41+jun!G41+jul!G41+ago!G41+set!G41+out!G41+nov!G41+dez!G41</f>
        <v>1112037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f>jan!G42+fev!G42+mar!G42+abr!G42+mai!G42+jun!G42+jul!G42+ago!G42+set!G42+out!G42+nov!G42+dez!G42</f>
        <v>265309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f>jan!G43+fev!G43+mar!G43+abr!G43+mai!G43+jun!G43+jul!G43+ago!G43+set!G43+out!G43+nov!G43+dez!G43</f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1377346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topLeftCell="A28" zoomScaleNormal="100" zoomScaleSheetLayoutView="100" workbookViewId="0">
      <selection activeCell="G42" sqref="G4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27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61142+1153</f>
        <v>62295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55874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11632+197</f>
        <v>11829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v>12203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69+65</f>
        <v>134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2680+50</f>
        <v>2730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2623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1189+28</f>
        <v>1217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1204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150109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415*2</f>
        <v>830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67*2</f>
        <v>134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140*2</f>
        <v>280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18*2</f>
        <v>36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8*2</f>
        <v>16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4*2</f>
        <v>8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8*2</f>
        <v>16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1320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85392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18394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103786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view="pageBreakPreview" topLeftCell="A25" zoomScaleNormal="100" zoomScaleSheetLayoutView="100" workbookViewId="0">
      <selection activeCell="G43" sqref="G4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28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58028+1238</f>
        <v>59266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57323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13167+236</f>
        <v>13403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v>13149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8+12</f>
        <v>20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1752+41</f>
        <v>1793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1780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447+10</f>
        <v>457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110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f>11+11</f>
        <v>22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147323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425*2</f>
        <v>850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f>0*2</f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82*2</f>
        <v>164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f>0*2</f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212*2</f>
        <v>424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13*2</f>
        <v>26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f>0*2</f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3*2</f>
        <v>6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f>0*2</f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1*2</f>
        <v>2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5*2</f>
        <v>10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1482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85085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18352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103437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topLeftCell="A31" zoomScaleNormal="100" zoomScaleSheetLayoutView="100" workbookViewId="0">
      <selection activeCell="J45" sqref="J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29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52500+1306</f>
        <v>53806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51529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9623+215</f>
        <v>9838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9375+136</f>
        <v>9511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4+2</f>
        <v>6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1546+38</f>
        <v>1584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1267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f>352+9</f>
        <v>361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360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128262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382*2</f>
        <v>764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(61+2)*2</f>
        <v>126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115*2</f>
        <v>230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12*2</f>
        <v>24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2*2</f>
        <v>4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1*2</f>
        <v>2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v>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1150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103853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19862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123715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topLeftCell="A22" zoomScaleNormal="100" zoomScaleSheetLayoutView="100" workbookViewId="0">
      <selection activeCell="N39" sqref="N3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30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51451+1277</f>
        <v>52728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51426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7453+169+129</f>
        <v>7751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v>7621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40+49</f>
        <v>89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v>0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0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0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119615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392*2</f>
        <v>784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(44+1)*2</f>
        <v>90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72*2</f>
        <v>144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v>0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v>0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v>0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16*2</f>
        <v>32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1050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88702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18964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107666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topLeftCell="A13" zoomScaleNormal="100" zoomScaleSheetLayoutView="100" workbookViewId="0">
      <selection activeCell="G25" sqref="G2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31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52845+1936</f>
        <v>54781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56410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8289+161</f>
        <v>8450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8061+4974</f>
        <v>13035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201+273</f>
        <v>474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v>0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0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166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133316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427*2</f>
        <v>854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(50+32)*2</f>
        <v>164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80*2</f>
        <v>160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v>0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1*2</f>
        <v>2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v>0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15*2</f>
        <v>30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1210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85695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27529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113224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topLeftCell="A25" zoomScaleNormal="100" zoomScaleSheetLayoutView="100" workbookViewId="0">
      <selection activeCell="N33" sqref="N3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32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78623+1608</f>
        <v>80231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81512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28903+134</f>
        <v>29037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26409+973</f>
        <v>27382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107+127</f>
        <v>234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476+420</f>
        <v>896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652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0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219944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607*2</f>
        <v>1214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(165+6)*2</f>
        <v>342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69*2</f>
        <v>138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7*2</f>
        <v>14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v>0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v>0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14*2</f>
        <v>28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1736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97340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27172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124512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33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65155+(1938-591)</f>
        <v>66502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61047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12102+160</f>
        <v>12262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f>8121+252</f>
        <v>8373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61+8+76+20</f>
        <v>165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566+591</f>
        <v>1157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866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0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0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150372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455*2</f>
        <v>910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(77+3)*2</f>
        <v>160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59*2</f>
        <v>118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10*2</f>
        <v>20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v>0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1*2</f>
        <v>2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15*2</f>
        <v>30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1240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100756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19802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120558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topLeftCell="A10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20.100000000000001" customHeight="1" x14ac:dyDescent="0.25"/>
    <row r="3" spans="1:7" ht="20.100000000000001" customHeight="1" x14ac:dyDescent="0.25">
      <c r="A3" s="19" t="s">
        <v>23</v>
      </c>
      <c r="B3" s="19"/>
      <c r="C3" s="19"/>
      <c r="D3" s="19"/>
      <c r="E3" s="19"/>
      <c r="F3" s="19"/>
      <c r="G3" s="19"/>
    </row>
    <row r="4" spans="1:7" ht="20.100000000000001" customHeight="1" x14ac:dyDescent="0.25">
      <c r="A4" s="19" t="s">
        <v>34</v>
      </c>
      <c r="B4" s="19"/>
      <c r="C4" s="19"/>
      <c r="D4" s="19"/>
      <c r="E4" s="19"/>
      <c r="F4" s="19"/>
      <c r="G4" s="19"/>
    </row>
    <row r="5" spans="1:7" ht="20.100000000000001" customHeight="1" x14ac:dyDescent="0.25">
      <c r="A5" s="20" t="s">
        <v>25</v>
      </c>
      <c r="B5" s="20"/>
      <c r="C5" s="20"/>
      <c r="D5" s="20"/>
      <c r="E5" s="20"/>
      <c r="F5" s="25" t="s">
        <v>26</v>
      </c>
      <c r="G5" s="25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1" t="s">
        <v>1</v>
      </c>
      <c r="B7" s="12"/>
      <c r="C7" s="12"/>
      <c r="D7" s="12"/>
      <c r="E7" s="12"/>
      <c r="F7" s="12"/>
      <c r="G7" s="13"/>
    </row>
    <row r="8" spans="1:7" ht="20.100000000000001" customHeight="1" x14ac:dyDescent="0.25">
      <c r="A8" s="22" t="s">
        <v>2</v>
      </c>
      <c r="B8" s="23"/>
      <c r="C8" s="23"/>
      <c r="D8" s="23"/>
      <c r="E8" s="23"/>
      <c r="F8" s="23"/>
      <c r="G8" s="24"/>
    </row>
    <row r="9" spans="1:7" ht="20.100000000000001" customHeight="1" x14ac:dyDescent="0.25">
      <c r="A9" s="10" t="s">
        <v>3</v>
      </c>
      <c r="B9" s="10"/>
      <c r="C9" s="10"/>
      <c r="D9" s="10"/>
      <c r="E9" s="10"/>
      <c r="F9" s="10"/>
      <c r="G9" s="7" t="s">
        <v>4</v>
      </c>
    </row>
    <row r="10" spans="1:7" ht="20.100000000000001" customHeight="1" x14ac:dyDescent="0.25">
      <c r="A10" s="17" t="s">
        <v>8</v>
      </c>
      <c r="B10" s="17"/>
      <c r="C10" s="17" t="s">
        <v>5</v>
      </c>
      <c r="D10" s="17"/>
      <c r="E10" s="17" t="s">
        <v>6</v>
      </c>
      <c r="F10" s="17"/>
      <c r="G10" s="9">
        <f>57654+(1803-531)</f>
        <v>58926</v>
      </c>
    </row>
    <row r="11" spans="1:7" ht="20.100000000000001" customHeight="1" x14ac:dyDescent="0.25">
      <c r="A11" s="17"/>
      <c r="B11" s="17"/>
      <c r="C11" s="17"/>
      <c r="D11" s="17"/>
      <c r="E11" s="17" t="s">
        <v>7</v>
      </c>
      <c r="F11" s="17"/>
      <c r="G11" s="9">
        <v>59211</v>
      </c>
    </row>
    <row r="12" spans="1:7" ht="20.100000000000001" customHeight="1" x14ac:dyDescent="0.25">
      <c r="A12" s="17"/>
      <c r="B12" s="17"/>
      <c r="C12" s="17" t="s">
        <v>22</v>
      </c>
      <c r="D12" s="17"/>
      <c r="E12" s="17" t="s">
        <v>6</v>
      </c>
      <c r="F12" s="17"/>
      <c r="G12" s="9">
        <f>10117+205</f>
        <v>10322</v>
      </c>
    </row>
    <row r="13" spans="1:7" ht="20.100000000000001" customHeight="1" x14ac:dyDescent="0.25">
      <c r="A13" s="17"/>
      <c r="B13" s="17"/>
      <c r="C13" s="17"/>
      <c r="D13" s="17"/>
      <c r="E13" s="17" t="s">
        <v>7</v>
      </c>
      <c r="F13" s="17"/>
      <c r="G13" s="9">
        <v>12627</v>
      </c>
    </row>
    <row r="14" spans="1:7" ht="20.100000000000001" customHeight="1" x14ac:dyDescent="0.25">
      <c r="A14" s="17"/>
      <c r="B14" s="17"/>
      <c r="C14" s="17" t="s">
        <v>9</v>
      </c>
      <c r="D14" s="17"/>
      <c r="E14" s="17" t="s">
        <v>10</v>
      </c>
      <c r="F14" s="17"/>
      <c r="G14" s="9">
        <f>133+5+182+12</f>
        <v>332</v>
      </c>
    </row>
    <row r="15" spans="1:7" ht="20.100000000000001" customHeight="1" x14ac:dyDescent="0.25">
      <c r="A15" s="17" t="s">
        <v>21</v>
      </c>
      <c r="B15" s="17"/>
      <c r="C15" s="17" t="s">
        <v>5</v>
      </c>
      <c r="D15" s="17"/>
      <c r="E15" s="17" t="s">
        <v>6</v>
      </c>
      <c r="F15" s="17"/>
      <c r="G15" s="9">
        <f>545+531</f>
        <v>1076</v>
      </c>
    </row>
    <row r="16" spans="1:7" ht="20.100000000000001" customHeight="1" x14ac:dyDescent="0.25">
      <c r="A16" s="17"/>
      <c r="B16" s="17"/>
      <c r="C16" s="17"/>
      <c r="D16" s="17"/>
      <c r="E16" s="17" t="s">
        <v>7</v>
      </c>
      <c r="F16" s="17"/>
      <c r="G16" s="9">
        <v>619</v>
      </c>
    </row>
    <row r="17" spans="1:7" ht="20.100000000000001" customHeight="1" x14ac:dyDescent="0.25">
      <c r="A17" s="17"/>
      <c r="B17" s="17"/>
      <c r="C17" s="17" t="s">
        <v>22</v>
      </c>
      <c r="D17" s="17"/>
      <c r="E17" s="17" t="s">
        <v>6</v>
      </c>
      <c r="F17" s="17"/>
      <c r="G17" s="9">
        <v>3158</v>
      </c>
    </row>
    <row r="18" spans="1:7" ht="20.100000000000001" customHeight="1" x14ac:dyDescent="0.25">
      <c r="A18" s="17"/>
      <c r="B18" s="17"/>
      <c r="C18" s="17"/>
      <c r="D18" s="17"/>
      <c r="E18" s="17" t="s">
        <v>7</v>
      </c>
      <c r="F18" s="17"/>
      <c r="G18" s="9">
        <v>3669</v>
      </c>
    </row>
    <row r="19" spans="1:7" ht="20.100000000000001" customHeight="1" x14ac:dyDescent="0.25">
      <c r="A19" s="17"/>
      <c r="B19" s="17"/>
      <c r="C19" s="17" t="s">
        <v>9</v>
      </c>
      <c r="D19" s="17"/>
      <c r="E19" s="17" t="s">
        <v>10</v>
      </c>
      <c r="F19" s="17"/>
      <c r="G19" s="9">
        <v>0</v>
      </c>
    </row>
    <row r="20" spans="1:7" s="4" customFormat="1" ht="20.100000000000001" customHeight="1" x14ac:dyDescent="0.25">
      <c r="A20" s="10" t="s">
        <v>11</v>
      </c>
      <c r="B20" s="10"/>
      <c r="C20" s="10"/>
      <c r="D20" s="10"/>
      <c r="E20" s="10"/>
      <c r="F20" s="10"/>
      <c r="G20" s="8">
        <f>SUM(G10:G19)</f>
        <v>149940</v>
      </c>
    </row>
    <row r="21" spans="1:7" ht="20.100000000000001" customHeight="1" x14ac:dyDescent="0.25">
      <c r="A21" s="2"/>
      <c r="B21" s="2"/>
      <c r="C21" s="2"/>
      <c r="D21" s="30"/>
      <c r="E21" s="30"/>
      <c r="F21" s="30"/>
      <c r="G21" s="30"/>
    </row>
    <row r="22" spans="1:7" ht="20.100000000000001" customHeight="1" x14ac:dyDescent="0.25">
      <c r="A22" s="11" t="s">
        <v>12</v>
      </c>
      <c r="B22" s="12"/>
      <c r="C22" s="12"/>
      <c r="D22" s="12"/>
      <c r="E22" s="12"/>
      <c r="F22" s="12"/>
      <c r="G22" s="13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10" t="s">
        <v>3</v>
      </c>
      <c r="B24" s="10"/>
      <c r="C24" s="10"/>
      <c r="D24" s="10"/>
      <c r="E24" s="10"/>
      <c r="F24" s="10"/>
      <c r="G24" s="7" t="s">
        <v>4</v>
      </c>
    </row>
    <row r="25" spans="1:7" ht="20.100000000000001" customHeight="1" x14ac:dyDescent="0.25">
      <c r="A25" s="17" t="s">
        <v>8</v>
      </c>
      <c r="B25" s="17"/>
      <c r="C25" s="17" t="s">
        <v>5</v>
      </c>
      <c r="D25" s="17"/>
      <c r="E25" s="17" t="s">
        <v>14</v>
      </c>
      <c r="F25" s="17"/>
      <c r="G25" s="9">
        <f>418*2</f>
        <v>836</v>
      </c>
    </row>
    <row r="26" spans="1:7" ht="20.100000000000001" customHeight="1" x14ac:dyDescent="0.25">
      <c r="A26" s="17"/>
      <c r="B26" s="17"/>
      <c r="C26" s="17"/>
      <c r="D26" s="17"/>
      <c r="E26" s="17" t="s">
        <v>15</v>
      </c>
      <c r="F26" s="17"/>
      <c r="G26" s="9">
        <v>0</v>
      </c>
    </row>
    <row r="27" spans="1:7" ht="20.100000000000001" customHeight="1" x14ac:dyDescent="0.25">
      <c r="A27" s="17"/>
      <c r="B27" s="17"/>
      <c r="C27" s="17" t="s">
        <v>22</v>
      </c>
      <c r="D27" s="17"/>
      <c r="E27" s="17" t="s">
        <v>14</v>
      </c>
      <c r="F27" s="17"/>
      <c r="G27" s="9">
        <f>73*2</f>
        <v>146</v>
      </c>
    </row>
    <row r="28" spans="1:7" ht="20.100000000000001" customHeight="1" x14ac:dyDescent="0.25">
      <c r="A28" s="17"/>
      <c r="B28" s="17"/>
      <c r="C28" s="17"/>
      <c r="D28" s="17"/>
      <c r="E28" s="17" t="s">
        <v>15</v>
      </c>
      <c r="F28" s="17"/>
      <c r="G28" s="9">
        <v>0</v>
      </c>
    </row>
    <row r="29" spans="1:7" ht="20.100000000000001" customHeight="1" x14ac:dyDescent="0.25">
      <c r="A29" s="17"/>
      <c r="B29" s="17"/>
      <c r="C29" s="17" t="s">
        <v>9</v>
      </c>
      <c r="D29" s="17"/>
      <c r="E29" s="17"/>
      <c r="F29" s="17"/>
      <c r="G29" s="9">
        <f>74*2</f>
        <v>148</v>
      </c>
    </row>
    <row r="30" spans="1:7" ht="20.100000000000001" customHeight="1" x14ac:dyDescent="0.25">
      <c r="A30" s="17" t="s">
        <v>21</v>
      </c>
      <c r="B30" s="17"/>
      <c r="C30" s="17" t="s">
        <v>5</v>
      </c>
      <c r="D30" s="17"/>
      <c r="E30" s="17" t="s">
        <v>14</v>
      </c>
      <c r="F30" s="17"/>
      <c r="G30" s="9">
        <f>9*2</f>
        <v>18</v>
      </c>
    </row>
    <row r="31" spans="1:7" ht="20.100000000000001" customHeight="1" x14ac:dyDescent="0.25">
      <c r="A31" s="17"/>
      <c r="B31" s="17"/>
      <c r="C31" s="17"/>
      <c r="D31" s="17"/>
      <c r="E31" s="17" t="s">
        <v>15</v>
      </c>
      <c r="F31" s="17"/>
      <c r="G31" s="9">
        <v>0</v>
      </c>
    </row>
    <row r="32" spans="1:7" ht="20.100000000000001" customHeight="1" x14ac:dyDescent="0.25">
      <c r="A32" s="17"/>
      <c r="B32" s="17"/>
      <c r="C32" s="26" t="s">
        <v>22</v>
      </c>
      <c r="D32" s="27"/>
      <c r="E32" s="17" t="s">
        <v>14</v>
      </c>
      <c r="F32" s="17"/>
      <c r="G32" s="9">
        <f>22*2</f>
        <v>44</v>
      </c>
    </row>
    <row r="33" spans="1:7" ht="20.100000000000001" customHeight="1" x14ac:dyDescent="0.25">
      <c r="A33" s="17"/>
      <c r="B33" s="17"/>
      <c r="C33" s="28"/>
      <c r="D33" s="29"/>
      <c r="E33" s="17" t="s">
        <v>15</v>
      </c>
      <c r="F33" s="17"/>
      <c r="G33" s="9">
        <v>0</v>
      </c>
    </row>
    <row r="34" spans="1:7" ht="20.100000000000001" customHeight="1" x14ac:dyDescent="0.25">
      <c r="A34" s="17"/>
      <c r="B34" s="17"/>
      <c r="C34" s="17" t="s">
        <v>9</v>
      </c>
      <c r="D34" s="17"/>
      <c r="E34" s="17"/>
      <c r="F34" s="17"/>
      <c r="G34" s="9">
        <f>2*2</f>
        <v>4</v>
      </c>
    </row>
    <row r="35" spans="1:7" ht="20.100000000000001" customHeight="1" x14ac:dyDescent="0.25">
      <c r="A35" s="17" t="s">
        <v>16</v>
      </c>
      <c r="B35" s="17"/>
      <c r="C35" s="17"/>
      <c r="D35" s="17"/>
      <c r="E35" s="17"/>
      <c r="F35" s="17"/>
      <c r="G35" s="9">
        <f>19*2</f>
        <v>38</v>
      </c>
    </row>
    <row r="36" spans="1:7" s="4" customFormat="1" ht="20.100000000000001" customHeight="1" x14ac:dyDescent="0.25">
      <c r="A36" s="10" t="s">
        <v>11</v>
      </c>
      <c r="B36" s="10"/>
      <c r="C36" s="10"/>
      <c r="D36" s="10"/>
      <c r="E36" s="10"/>
      <c r="F36" s="10"/>
      <c r="G36" s="8">
        <f>SUM(G25:G35)</f>
        <v>1234</v>
      </c>
    </row>
    <row r="37" spans="1:7" ht="20.100000000000001" customHeight="1" x14ac:dyDescent="0.25">
      <c r="A37" s="3"/>
      <c r="B37" s="3"/>
      <c r="C37" s="3"/>
      <c r="D37" s="18"/>
      <c r="E37" s="18"/>
      <c r="F37" s="18"/>
      <c r="G37" s="18"/>
    </row>
    <row r="38" spans="1:7" ht="20.100000000000001" customHeight="1" x14ac:dyDescent="0.25">
      <c r="A38" s="11" t="s">
        <v>17</v>
      </c>
      <c r="B38" s="12"/>
      <c r="C38" s="12"/>
      <c r="D38" s="12"/>
      <c r="E38" s="12"/>
      <c r="F38" s="12"/>
      <c r="G38" s="13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10" t="s">
        <v>3</v>
      </c>
      <c r="B40" s="10"/>
      <c r="C40" s="10"/>
      <c r="D40" s="10"/>
      <c r="E40" s="10"/>
      <c r="F40" s="10"/>
      <c r="G40" s="7" t="s">
        <v>4</v>
      </c>
    </row>
    <row r="41" spans="1:7" ht="20.100000000000001" customHeight="1" x14ac:dyDescent="0.25">
      <c r="A41" s="17" t="s">
        <v>8</v>
      </c>
      <c r="B41" s="17"/>
      <c r="C41" s="17"/>
      <c r="D41" s="17" t="s">
        <v>19</v>
      </c>
      <c r="E41" s="17"/>
      <c r="F41" s="17"/>
      <c r="G41" s="9">
        <v>68959</v>
      </c>
    </row>
    <row r="42" spans="1:7" ht="20.100000000000001" customHeight="1" x14ac:dyDescent="0.25">
      <c r="A42" s="17"/>
      <c r="B42" s="17"/>
      <c r="C42" s="17"/>
      <c r="D42" s="17" t="s">
        <v>20</v>
      </c>
      <c r="E42" s="17"/>
      <c r="F42" s="17"/>
      <c r="G42" s="9">
        <v>13768</v>
      </c>
    </row>
    <row r="43" spans="1:7" ht="20.100000000000001" customHeight="1" x14ac:dyDescent="0.25">
      <c r="A43" s="17" t="s">
        <v>21</v>
      </c>
      <c r="B43" s="17"/>
      <c r="C43" s="17"/>
      <c r="D43" s="17" t="s">
        <v>19</v>
      </c>
      <c r="E43" s="17"/>
      <c r="F43" s="17"/>
      <c r="G43" s="9">
        <v>0</v>
      </c>
    </row>
    <row r="44" spans="1:7" ht="20.100000000000001" customHeight="1" x14ac:dyDescent="0.25">
      <c r="A44" s="17"/>
      <c r="B44" s="17"/>
      <c r="C44" s="17"/>
      <c r="D44" s="17" t="s">
        <v>20</v>
      </c>
      <c r="E44" s="17"/>
      <c r="F44" s="17"/>
      <c r="G44" s="9">
        <v>0</v>
      </c>
    </row>
    <row r="45" spans="1:7" s="4" customFormat="1" ht="20.100000000000001" customHeight="1" x14ac:dyDescent="0.25">
      <c r="A45" s="10" t="s">
        <v>11</v>
      </c>
      <c r="B45" s="10"/>
      <c r="C45" s="10"/>
      <c r="D45" s="10"/>
      <c r="E45" s="10"/>
      <c r="F45" s="10"/>
      <c r="G45" s="8">
        <f>SUM(G41:G44)</f>
        <v>82727</v>
      </c>
    </row>
  </sheetData>
  <mergeCells count="60">
    <mergeCell ref="A7:G7"/>
    <mergeCell ref="A1:G1"/>
    <mergeCell ref="A3:G3"/>
    <mergeCell ref="A4:G4"/>
    <mergeCell ref="A5:E5"/>
    <mergeCell ref="F5:G5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20:F20"/>
    <mergeCell ref="D21:G21"/>
    <mergeCell ref="A22:G22"/>
    <mergeCell ref="A23:G23"/>
    <mergeCell ref="A24:F24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C34:F34"/>
    <mergeCell ref="A35:F35"/>
    <mergeCell ref="A36:F36"/>
    <mergeCell ref="D37:G37"/>
    <mergeCell ref="A38:G38"/>
    <mergeCell ref="A45:F45"/>
    <mergeCell ref="A40:F40"/>
    <mergeCell ref="A41:C42"/>
    <mergeCell ref="D41:F41"/>
    <mergeCell ref="D42:F42"/>
    <mergeCell ref="A43:C44"/>
    <mergeCell ref="D43:F43"/>
    <mergeCell ref="D44:F44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2020-01-16T15:04:31Z</dcterms:modified>
</cp:coreProperties>
</file>